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Internet Training - Class Files/Excel L3 - Class Files/"/>
    </mc:Choice>
  </mc:AlternateContent>
  <xr:revisionPtr revIDLastSave="36" documentId="13_ncr:1_{375DD7CC-9CFE-4022-8609-DC7E9EA55103}" xr6:coauthVersionLast="47" xr6:coauthVersionMax="47" xr10:uidLastSave="{341FEE34-A34B-44E7-986E-04277EFB7942}"/>
  <bookViews>
    <workbookView xWindow="-108" yWindow="-108" windowWidth="41496" windowHeight="16896" xr2:uid="{00000000-000D-0000-FFFF-FFFF00000000}"/>
  </bookViews>
  <sheets>
    <sheet name="Lookups" sheetId="1" r:id="rId1"/>
    <sheet name="IFERROR" sheetId="4" r:id="rId2"/>
    <sheet name="IF IFs" sheetId="3" r:id="rId3"/>
    <sheet name="AND OR" sheetId="5" r:id="rId4"/>
    <sheet name="Lookups (Solutions)" sheetId="8" r:id="rId5"/>
    <sheet name="IFERROR (Solutions)" sheetId="9" r:id="rId6"/>
    <sheet name="IF IFs (Solutions)" sheetId="7" r:id="rId7"/>
    <sheet name="AND OR (Solutions)" sheetId="6" r:id="rId8"/>
  </sheets>
  <definedNames>
    <definedName name="Bonus" localSheetId="6">'IF IFs (Solutions)'!$I$2</definedName>
    <definedName name="Bonus">'IF IFs'!$I$2</definedName>
    <definedName name="Eight" localSheetId="6">'IF IFs (Solutions)'!$L$12</definedName>
    <definedName name="Eight">'IF IFs'!$L$12</definedName>
    <definedName name="Shipping" localSheetId="4">'Lookups (Solutions)'!$B$15:$M$16</definedName>
    <definedName name="Shipping">Lookups!$B$15:$M$16</definedName>
    <definedName name="Twelve" localSheetId="6">'IF IFs (Solutions)'!$L$11</definedName>
    <definedName name="Twelve">'IF IFs'!$L$11</definedName>
    <definedName name="Twenty" localSheetId="6">'IF IFs (Solutions)'!$L$10</definedName>
    <definedName name="Twenty">'IF IFs'!$L$10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6" l="1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C12" i="9"/>
  <c r="D12" i="9"/>
  <c r="E12" i="9"/>
  <c r="F12" i="9"/>
  <c r="G12" i="9"/>
  <c r="H12" i="9"/>
  <c r="I12" i="9"/>
  <c r="B12" i="9"/>
  <c r="I11" i="9"/>
  <c r="H11" i="9"/>
  <c r="G11" i="9"/>
  <c r="F11" i="9"/>
  <c r="E11" i="9"/>
  <c r="D11" i="9"/>
  <c r="C11" i="9"/>
  <c r="B11" i="9"/>
  <c r="H5" i="8"/>
  <c r="H6" i="8"/>
  <c r="H7" i="8"/>
  <c r="H8" i="8"/>
  <c r="H9" i="8"/>
  <c r="H10" i="8"/>
  <c r="H11" i="8"/>
  <c r="H12" i="8"/>
  <c r="H13" i="8"/>
  <c r="D5" i="8"/>
  <c r="D6" i="8"/>
  <c r="D7" i="8"/>
  <c r="D8" i="8"/>
  <c r="G8" i="8" s="1"/>
  <c r="D9" i="8"/>
  <c r="G9" i="8" s="1"/>
  <c r="D10" i="8"/>
  <c r="G10" i="8" s="1"/>
  <c r="D11" i="8"/>
  <c r="D12" i="8"/>
  <c r="G12" i="8" s="1"/>
  <c r="D13" i="8"/>
  <c r="C5" i="8"/>
  <c r="C6" i="8"/>
  <c r="C7" i="8"/>
  <c r="F7" i="8" s="1"/>
  <c r="I7" i="8" s="1"/>
  <c r="C8" i="8"/>
  <c r="F8" i="8" s="1"/>
  <c r="C9" i="8"/>
  <c r="C10" i="8"/>
  <c r="C11" i="8"/>
  <c r="C12" i="8"/>
  <c r="C13" i="8"/>
  <c r="F5" i="1"/>
  <c r="F6" i="1"/>
  <c r="I6" i="1" s="1"/>
  <c r="F7" i="1"/>
  <c r="F8" i="1"/>
  <c r="F9" i="1"/>
  <c r="F10" i="1"/>
  <c r="F11" i="1"/>
  <c r="F12" i="1"/>
  <c r="F13" i="1"/>
  <c r="G13" i="8"/>
  <c r="F13" i="8"/>
  <c r="F12" i="8"/>
  <c r="G11" i="8"/>
  <c r="F11" i="8"/>
  <c r="F10" i="8"/>
  <c r="F9" i="8"/>
  <c r="I9" i="8" s="1"/>
  <c r="G7" i="8"/>
  <c r="G6" i="8"/>
  <c r="F6" i="8"/>
  <c r="G5" i="8"/>
  <c r="F5" i="8"/>
  <c r="G304" i="7"/>
  <c r="I304" i="7" s="1"/>
  <c r="E304" i="7"/>
  <c r="G303" i="7"/>
  <c r="I303" i="7" s="1"/>
  <c r="E303" i="7"/>
  <c r="G302" i="7"/>
  <c r="I302" i="7" s="1"/>
  <c r="E302" i="7"/>
  <c r="G301" i="7"/>
  <c r="I301" i="7" s="1"/>
  <c r="E301" i="7"/>
  <c r="G300" i="7"/>
  <c r="I300" i="7" s="1"/>
  <c r="E300" i="7"/>
  <c r="G299" i="7"/>
  <c r="I299" i="7" s="1"/>
  <c r="E299" i="7"/>
  <c r="G298" i="7"/>
  <c r="I298" i="7" s="1"/>
  <c r="E298" i="7"/>
  <c r="G297" i="7"/>
  <c r="I297" i="7" s="1"/>
  <c r="E297" i="7"/>
  <c r="G296" i="7"/>
  <c r="I296" i="7" s="1"/>
  <c r="E296" i="7"/>
  <c r="G295" i="7"/>
  <c r="I295" i="7" s="1"/>
  <c r="E295" i="7"/>
  <c r="G294" i="7"/>
  <c r="I294" i="7" s="1"/>
  <c r="E294" i="7"/>
  <c r="G293" i="7"/>
  <c r="I293" i="7" s="1"/>
  <c r="E293" i="7"/>
  <c r="G292" i="7"/>
  <c r="I292" i="7" s="1"/>
  <c r="E292" i="7"/>
  <c r="G291" i="7"/>
  <c r="I291" i="7" s="1"/>
  <c r="E291" i="7"/>
  <c r="G290" i="7"/>
  <c r="I290" i="7" s="1"/>
  <c r="E290" i="7"/>
  <c r="G289" i="7"/>
  <c r="I289" i="7" s="1"/>
  <c r="E289" i="7"/>
  <c r="G288" i="7"/>
  <c r="I288" i="7" s="1"/>
  <c r="E288" i="7"/>
  <c r="G287" i="7"/>
  <c r="I287" i="7" s="1"/>
  <c r="E287" i="7"/>
  <c r="G286" i="7"/>
  <c r="I286" i="7" s="1"/>
  <c r="E286" i="7"/>
  <c r="G285" i="7"/>
  <c r="I285" i="7" s="1"/>
  <c r="E285" i="7"/>
  <c r="G284" i="7"/>
  <c r="I284" i="7" s="1"/>
  <c r="E284" i="7"/>
  <c r="G283" i="7"/>
  <c r="I283" i="7" s="1"/>
  <c r="E283" i="7"/>
  <c r="G282" i="7"/>
  <c r="I282" i="7" s="1"/>
  <c r="E282" i="7"/>
  <c r="G281" i="7"/>
  <c r="I281" i="7" s="1"/>
  <c r="E281" i="7"/>
  <c r="I280" i="7"/>
  <c r="G280" i="7"/>
  <c r="E280" i="7"/>
  <c r="G279" i="7"/>
  <c r="I279" i="7" s="1"/>
  <c r="E279" i="7"/>
  <c r="G278" i="7"/>
  <c r="I278" i="7" s="1"/>
  <c r="E278" i="7"/>
  <c r="G277" i="7"/>
  <c r="I277" i="7" s="1"/>
  <c r="E277" i="7"/>
  <c r="G276" i="7"/>
  <c r="I276" i="7" s="1"/>
  <c r="E276" i="7"/>
  <c r="G275" i="7"/>
  <c r="I275" i="7" s="1"/>
  <c r="E275" i="7"/>
  <c r="G274" i="7"/>
  <c r="I274" i="7" s="1"/>
  <c r="E274" i="7"/>
  <c r="G273" i="7"/>
  <c r="I273" i="7" s="1"/>
  <c r="E273" i="7"/>
  <c r="G272" i="7"/>
  <c r="I272" i="7" s="1"/>
  <c r="E272" i="7"/>
  <c r="G271" i="7"/>
  <c r="I271" i="7" s="1"/>
  <c r="E271" i="7"/>
  <c r="G270" i="7"/>
  <c r="I270" i="7" s="1"/>
  <c r="E270" i="7"/>
  <c r="G269" i="7"/>
  <c r="I269" i="7" s="1"/>
  <c r="E269" i="7"/>
  <c r="G268" i="7"/>
  <c r="I268" i="7" s="1"/>
  <c r="E268" i="7"/>
  <c r="G267" i="7"/>
  <c r="I267" i="7" s="1"/>
  <c r="E267" i="7"/>
  <c r="G266" i="7"/>
  <c r="I266" i="7" s="1"/>
  <c r="E266" i="7"/>
  <c r="G265" i="7"/>
  <c r="I265" i="7" s="1"/>
  <c r="E265" i="7"/>
  <c r="G264" i="7"/>
  <c r="I264" i="7" s="1"/>
  <c r="E264" i="7"/>
  <c r="G263" i="7"/>
  <c r="I263" i="7" s="1"/>
  <c r="E263" i="7"/>
  <c r="G262" i="7"/>
  <c r="I262" i="7" s="1"/>
  <c r="E262" i="7"/>
  <c r="G261" i="7"/>
  <c r="I261" i="7" s="1"/>
  <c r="E261" i="7"/>
  <c r="G260" i="7"/>
  <c r="I260" i="7" s="1"/>
  <c r="E260" i="7"/>
  <c r="G259" i="7"/>
  <c r="I259" i="7" s="1"/>
  <c r="E259" i="7"/>
  <c r="G258" i="7"/>
  <c r="I258" i="7" s="1"/>
  <c r="E258" i="7"/>
  <c r="G257" i="7"/>
  <c r="I257" i="7" s="1"/>
  <c r="E257" i="7"/>
  <c r="G256" i="7"/>
  <c r="I256" i="7" s="1"/>
  <c r="E256" i="7"/>
  <c r="G255" i="7"/>
  <c r="I255" i="7" s="1"/>
  <c r="E255" i="7"/>
  <c r="G254" i="7"/>
  <c r="I254" i="7" s="1"/>
  <c r="E254" i="7"/>
  <c r="G253" i="7"/>
  <c r="I253" i="7" s="1"/>
  <c r="E253" i="7"/>
  <c r="G252" i="7"/>
  <c r="I252" i="7" s="1"/>
  <c r="E252" i="7"/>
  <c r="G251" i="7"/>
  <c r="I251" i="7" s="1"/>
  <c r="E251" i="7"/>
  <c r="G250" i="7"/>
  <c r="I250" i="7" s="1"/>
  <c r="E250" i="7"/>
  <c r="G249" i="7"/>
  <c r="I249" i="7" s="1"/>
  <c r="E249" i="7"/>
  <c r="G248" i="7"/>
  <c r="I248" i="7" s="1"/>
  <c r="E248" i="7"/>
  <c r="G247" i="7"/>
  <c r="I247" i="7" s="1"/>
  <c r="E247" i="7"/>
  <c r="G246" i="7"/>
  <c r="I246" i="7" s="1"/>
  <c r="E246" i="7"/>
  <c r="G245" i="7"/>
  <c r="I245" i="7" s="1"/>
  <c r="E245" i="7"/>
  <c r="G244" i="7"/>
  <c r="I244" i="7" s="1"/>
  <c r="E244" i="7"/>
  <c r="G243" i="7"/>
  <c r="I243" i="7" s="1"/>
  <c r="E243" i="7"/>
  <c r="G242" i="7"/>
  <c r="I242" i="7" s="1"/>
  <c r="E242" i="7"/>
  <c r="G241" i="7"/>
  <c r="I241" i="7" s="1"/>
  <c r="E241" i="7"/>
  <c r="G240" i="7"/>
  <c r="I240" i="7" s="1"/>
  <c r="E240" i="7"/>
  <c r="G239" i="7"/>
  <c r="I239" i="7" s="1"/>
  <c r="E239" i="7"/>
  <c r="G238" i="7"/>
  <c r="I238" i="7" s="1"/>
  <c r="E238" i="7"/>
  <c r="G237" i="7"/>
  <c r="I237" i="7" s="1"/>
  <c r="E237" i="7"/>
  <c r="G236" i="7"/>
  <c r="I236" i="7" s="1"/>
  <c r="E236" i="7"/>
  <c r="G235" i="7"/>
  <c r="I235" i="7" s="1"/>
  <c r="E235" i="7"/>
  <c r="G234" i="7"/>
  <c r="I234" i="7" s="1"/>
  <c r="E234" i="7"/>
  <c r="G233" i="7"/>
  <c r="I233" i="7" s="1"/>
  <c r="E233" i="7"/>
  <c r="G232" i="7"/>
  <c r="I232" i="7" s="1"/>
  <c r="E232" i="7"/>
  <c r="G231" i="7"/>
  <c r="I231" i="7" s="1"/>
  <c r="E231" i="7"/>
  <c r="G230" i="7"/>
  <c r="I230" i="7" s="1"/>
  <c r="E230" i="7"/>
  <c r="G229" i="7"/>
  <c r="I229" i="7" s="1"/>
  <c r="E229" i="7"/>
  <c r="G228" i="7"/>
  <c r="I228" i="7" s="1"/>
  <c r="E228" i="7"/>
  <c r="G227" i="7"/>
  <c r="I227" i="7" s="1"/>
  <c r="E227" i="7"/>
  <c r="G226" i="7"/>
  <c r="I226" i="7" s="1"/>
  <c r="E226" i="7"/>
  <c r="G225" i="7"/>
  <c r="I225" i="7" s="1"/>
  <c r="E225" i="7"/>
  <c r="I224" i="7"/>
  <c r="G224" i="7"/>
  <c r="E224" i="7"/>
  <c r="G223" i="7"/>
  <c r="I223" i="7" s="1"/>
  <c r="E223" i="7"/>
  <c r="G222" i="7"/>
  <c r="I222" i="7" s="1"/>
  <c r="E222" i="7"/>
  <c r="G221" i="7"/>
  <c r="I221" i="7" s="1"/>
  <c r="E221" i="7"/>
  <c r="G220" i="7"/>
  <c r="I220" i="7" s="1"/>
  <c r="E220" i="7"/>
  <c r="G219" i="7"/>
  <c r="I219" i="7" s="1"/>
  <c r="E219" i="7"/>
  <c r="G218" i="7"/>
  <c r="I218" i="7" s="1"/>
  <c r="E218" i="7"/>
  <c r="G217" i="7"/>
  <c r="I217" i="7" s="1"/>
  <c r="E217" i="7"/>
  <c r="G216" i="7"/>
  <c r="I216" i="7" s="1"/>
  <c r="E216" i="7"/>
  <c r="G215" i="7"/>
  <c r="I215" i="7" s="1"/>
  <c r="E215" i="7"/>
  <c r="G214" i="7"/>
  <c r="I214" i="7" s="1"/>
  <c r="E214" i="7"/>
  <c r="G213" i="7"/>
  <c r="I213" i="7" s="1"/>
  <c r="E213" i="7"/>
  <c r="G212" i="7"/>
  <c r="I212" i="7" s="1"/>
  <c r="E212" i="7"/>
  <c r="I211" i="7"/>
  <c r="G211" i="7"/>
  <c r="E211" i="7"/>
  <c r="G210" i="7"/>
  <c r="I210" i="7" s="1"/>
  <c r="E210" i="7"/>
  <c r="G209" i="7"/>
  <c r="I209" i="7" s="1"/>
  <c r="E209" i="7"/>
  <c r="G208" i="7"/>
  <c r="I208" i="7" s="1"/>
  <c r="E208" i="7"/>
  <c r="G207" i="7"/>
  <c r="I207" i="7" s="1"/>
  <c r="E207" i="7"/>
  <c r="G206" i="7"/>
  <c r="I206" i="7" s="1"/>
  <c r="E206" i="7"/>
  <c r="G205" i="7"/>
  <c r="I205" i="7" s="1"/>
  <c r="E205" i="7"/>
  <c r="G204" i="7"/>
  <c r="I204" i="7" s="1"/>
  <c r="E204" i="7"/>
  <c r="G203" i="7"/>
  <c r="I203" i="7" s="1"/>
  <c r="E203" i="7"/>
  <c r="G202" i="7"/>
  <c r="I202" i="7" s="1"/>
  <c r="E202" i="7"/>
  <c r="G201" i="7"/>
  <c r="I201" i="7" s="1"/>
  <c r="E201" i="7"/>
  <c r="G200" i="7"/>
  <c r="I200" i="7" s="1"/>
  <c r="E200" i="7"/>
  <c r="G199" i="7"/>
  <c r="I199" i="7" s="1"/>
  <c r="E199" i="7"/>
  <c r="I198" i="7"/>
  <c r="G198" i="7"/>
  <c r="E198" i="7"/>
  <c r="G197" i="7"/>
  <c r="I197" i="7" s="1"/>
  <c r="E197" i="7"/>
  <c r="G196" i="7"/>
  <c r="I196" i="7" s="1"/>
  <c r="E196" i="7"/>
  <c r="G195" i="7"/>
  <c r="I195" i="7" s="1"/>
  <c r="E195" i="7"/>
  <c r="G194" i="7"/>
  <c r="I194" i="7" s="1"/>
  <c r="E194" i="7"/>
  <c r="G193" i="7"/>
  <c r="I193" i="7" s="1"/>
  <c r="E193" i="7"/>
  <c r="G192" i="7"/>
  <c r="I192" i="7" s="1"/>
  <c r="E192" i="7"/>
  <c r="G191" i="7"/>
  <c r="I191" i="7" s="1"/>
  <c r="E191" i="7"/>
  <c r="G190" i="7"/>
  <c r="I190" i="7" s="1"/>
  <c r="E190" i="7"/>
  <c r="G189" i="7"/>
  <c r="I189" i="7" s="1"/>
  <c r="E189" i="7"/>
  <c r="G188" i="7"/>
  <c r="I188" i="7" s="1"/>
  <c r="E188" i="7"/>
  <c r="G187" i="7"/>
  <c r="I187" i="7" s="1"/>
  <c r="E187" i="7"/>
  <c r="G186" i="7"/>
  <c r="I186" i="7" s="1"/>
  <c r="E186" i="7"/>
  <c r="G185" i="7"/>
  <c r="I185" i="7" s="1"/>
  <c r="E185" i="7"/>
  <c r="G184" i="7"/>
  <c r="I184" i="7" s="1"/>
  <c r="E184" i="7"/>
  <c r="G183" i="7"/>
  <c r="I183" i="7" s="1"/>
  <c r="E183" i="7"/>
  <c r="G182" i="7"/>
  <c r="I182" i="7" s="1"/>
  <c r="E182" i="7"/>
  <c r="G181" i="7"/>
  <c r="I181" i="7" s="1"/>
  <c r="E181" i="7"/>
  <c r="G180" i="7"/>
  <c r="I180" i="7" s="1"/>
  <c r="E180" i="7"/>
  <c r="G179" i="7"/>
  <c r="I179" i="7" s="1"/>
  <c r="E179" i="7"/>
  <c r="G178" i="7"/>
  <c r="I178" i="7" s="1"/>
  <c r="E178" i="7"/>
  <c r="G177" i="7"/>
  <c r="I177" i="7" s="1"/>
  <c r="E177" i="7"/>
  <c r="I176" i="7"/>
  <c r="G176" i="7"/>
  <c r="E176" i="7"/>
  <c r="G175" i="7"/>
  <c r="I175" i="7" s="1"/>
  <c r="E175" i="7"/>
  <c r="G174" i="7"/>
  <c r="I174" i="7" s="1"/>
  <c r="E174" i="7"/>
  <c r="G173" i="7"/>
  <c r="I173" i="7" s="1"/>
  <c r="E173" i="7"/>
  <c r="G172" i="7"/>
  <c r="I172" i="7" s="1"/>
  <c r="E172" i="7"/>
  <c r="G171" i="7"/>
  <c r="I171" i="7" s="1"/>
  <c r="E171" i="7"/>
  <c r="G170" i="7"/>
  <c r="I170" i="7" s="1"/>
  <c r="E170" i="7"/>
  <c r="G169" i="7"/>
  <c r="I169" i="7" s="1"/>
  <c r="E169" i="7"/>
  <c r="G168" i="7"/>
  <c r="I168" i="7" s="1"/>
  <c r="E168" i="7"/>
  <c r="G167" i="7"/>
  <c r="I167" i="7" s="1"/>
  <c r="E167" i="7"/>
  <c r="G166" i="7"/>
  <c r="I166" i="7" s="1"/>
  <c r="E166" i="7"/>
  <c r="G165" i="7"/>
  <c r="I165" i="7" s="1"/>
  <c r="E165" i="7"/>
  <c r="G164" i="7"/>
  <c r="I164" i="7" s="1"/>
  <c r="E164" i="7"/>
  <c r="G163" i="7"/>
  <c r="I163" i="7" s="1"/>
  <c r="E163" i="7"/>
  <c r="G162" i="7"/>
  <c r="I162" i="7" s="1"/>
  <c r="E162" i="7"/>
  <c r="G161" i="7"/>
  <c r="I161" i="7" s="1"/>
  <c r="E161" i="7"/>
  <c r="G160" i="7"/>
  <c r="I160" i="7" s="1"/>
  <c r="E160" i="7"/>
  <c r="G159" i="7"/>
  <c r="I159" i="7" s="1"/>
  <c r="E159" i="7"/>
  <c r="G158" i="7"/>
  <c r="I158" i="7" s="1"/>
  <c r="E158" i="7"/>
  <c r="G157" i="7"/>
  <c r="I157" i="7" s="1"/>
  <c r="E157" i="7"/>
  <c r="G156" i="7"/>
  <c r="I156" i="7" s="1"/>
  <c r="E156" i="7"/>
  <c r="G155" i="7"/>
  <c r="I155" i="7" s="1"/>
  <c r="E155" i="7"/>
  <c r="G154" i="7"/>
  <c r="I154" i="7" s="1"/>
  <c r="E154" i="7"/>
  <c r="G153" i="7"/>
  <c r="I153" i="7" s="1"/>
  <c r="E153" i="7"/>
  <c r="G152" i="7"/>
  <c r="I152" i="7" s="1"/>
  <c r="E152" i="7"/>
  <c r="G151" i="7"/>
  <c r="I151" i="7" s="1"/>
  <c r="E151" i="7"/>
  <c r="G150" i="7"/>
  <c r="I150" i="7" s="1"/>
  <c r="E150" i="7"/>
  <c r="G149" i="7"/>
  <c r="I149" i="7" s="1"/>
  <c r="E149" i="7"/>
  <c r="G148" i="7"/>
  <c r="I148" i="7" s="1"/>
  <c r="E148" i="7"/>
  <c r="G147" i="7"/>
  <c r="I147" i="7" s="1"/>
  <c r="E147" i="7"/>
  <c r="G146" i="7"/>
  <c r="I146" i="7" s="1"/>
  <c r="E146" i="7"/>
  <c r="G145" i="7"/>
  <c r="I145" i="7" s="1"/>
  <c r="E145" i="7"/>
  <c r="G144" i="7"/>
  <c r="I144" i="7" s="1"/>
  <c r="E144" i="7"/>
  <c r="G143" i="7"/>
  <c r="I143" i="7" s="1"/>
  <c r="E143" i="7"/>
  <c r="G142" i="7"/>
  <c r="I142" i="7" s="1"/>
  <c r="E142" i="7"/>
  <c r="G141" i="7"/>
  <c r="I141" i="7" s="1"/>
  <c r="E141" i="7"/>
  <c r="G140" i="7"/>
  <c r="I140" i="7" s="1"/>
  <c r="E140" i="7"/>
  <c r="G139" i="7"/>
  <c r="I139" i="7" s="1"/>
  <c r="E139" i="7"/>
  <c r="G138" i="7"/>
  <c r="I138" i="7" s="1"/>
  <c r="E138" i="7"/>
  <c r="G137" i="7"/>
  <c r="I137" i="7" s="1"/>
  <c r="E137" i="7"/>
  <c r="G136" i="7"/>
  <c r="I136" i="7" s="1"/>
  <c r="E136" i="7"/>
  <c r="G135" i="7"/>
  <c r="I135" i="7" s="1"/>
  <c r="E135" i="7"/>
  <c r="G134" i="7"/>
  <c r="I134" i="7" s="1"/>
  <c r="E134" i="7"/>
  <c r="G133" i="7"/>
  <c r="I133" i="7" s="1"/>
  <c r="E133" i="7"/>
  <c r="G132" i="7"/>
  <c r="I132" i="7" s="1"/>
  <c r="E132" i="7"/>
  <c r="G131" i="7"/>
  <c r="I131" i="7" s="1"/>
  <c r="E131" i="7"/>
  <c r="G130" i="7"/>
  <c r="I130" i="7" s="1"/>
  <c r="E130" i="7"/>
  <c r="G129" i="7"/>
  <c r="I129" i="7" s="1"/>
  <c r="E129" i="7"/>
  <c r="G128" i="7"/>
  <c r="I128" i="7" s="1"/>
  <c r="E128" i="7"/>
  <c r="G127" i="7"/>
  <c r="I127" i="7" s="1"/>
  <c r="E127" i="7"/>
  <c r="G126" i="7"/>
  <c r="I126" i="7" s="1"/>
  <c r="E126" i="7"/>
  <c r="G125" i="7"/>
  <c r="I125" i="7" s="1"/>
  <c r="E125" i="7"/>
  <c r="G124" i="7"/>
  <c r="I124" i="7" s="1"/>
  <c r="E124" i="7"/>
  <c r="G123" i="7"/>
  <c r="I123" i="7" s="1"/>
  <c r="E123" i="7"/>
  <c r="G122" i="7"/>
  <c r="I122" i="7" s="1"/>
  <c r="E122" i="7"/>
  <c r="G121" i="7"/>
  <c r="I121" i="7" s="1"/>
  <c r="E121" i="7"/>
  <c r="G120" i="7"/>
  <c r="I120" i="7" s="1"/>
  <c r="E120" i="7"/>
  <c r="G119" i="7"/>
  <c r="I119" i="7" s="1"/>
  <c r="E119" i="7"/>
  <c r="G118" i="7"/>
  <c r="I118" i="7" s="1"/>
  <c r="E118" i="7"/>
  <c r="G117" i="7"/>
  <c r="I117" i="7" s="1"/>
  <c r="E117" i="7"/>
  <c r="G116" i="7"/>
  <c r="I116" i="7" s="1"/>
  <c r="E116" i="7"/>
  <c r="G115" i="7"/>
  <c r="I115" i="7" s="1"/>
  <c r="E115" i="7"/>
  <c r="G114" i="7"/>
  <c r="I114" i="7" s="1"/>
  <c r="E114" i="7"/>
  <c r="G113" i="7"/>
  <c r="I113" i="7" s="1"/>
  <c r="E113" i="7"/>
  <c r="G112" i="7"/>
  <c r="I112" i="7" s="1"/>
  <c r="E112" i="7"/>
  <c r="G111" i="7"/>
  <c r="I111" i="7" s="1"/>
  <c r="E111" i="7"/>
  <c r="G110" i="7"/>
  <c r="I110" i="7" s="1"/>
  <c r="E110" i="7"/>
  <c r="G109" i="7"/>
  <c r="I109" i="7" s="1"/>
  <c r="E109" i="7"/>
  <c r="G108" i="7"/>
  <c r="I108" i="7" s="1"/>
  <c r="E108" i="7"/>
  <c r="G107" i="7"/>
  <c r="I107" i="7" s="1"/>
  <c r="E107" i="7"/>
  <c r="G106" i="7"/>
  <c r="I106" i="7" s="1"/>
  <c r="E106" i="7"/>
  <c r="G105" i="7"/>
  <c r="I105" i="7" s="1"/>
  <c r="E105" i="7"/>
  <c r="G104" i="7"/>
  <c r="I104" i="7" s="1"/>
  <c r="E104" i="7"/>
  <c r="G103" i="7"/>
  <c r="I103" i="7" s="1"/>
  <c r="E103" i="7"/>
  <c r="G102" i="7"/>
  <c r="I102" i="7" s="1"/>
  <c r="E102" i="7"/>
  <c r="G101" i="7"/>
  <c r="I101" i="7" s="1"/>
  <c r="E101" i="7"/>
  <c r="G100" i="7"/>
  <c r="I100" i="7" s="1"/>
  <c r="E100" i="7"/>
  <c r="G99" i="7"/>
  <c r="I99" i="7" s="1"/>
  <c r="E99" i="7"/>
  <c r="G98" i="7"/>
  <c r="I98" i="7" s="1"/>
  <c r="E98" i="7"/>
  <c r="G97" i="7"/>
  <c r="I97" i="7" s="1"/>
  <c r="E97" i="7"/>
  <c r="G96" i="7"/>
  <c r="I96" i="7" s="1"/>
  <c r="E96" i="7"/>
  <c r="G95" i="7"/>
  <c r="I95" i="7" s="1"/>
  <c r="E95" i="7"/>
  <c r="G94" i="7"/>
  <c r="I94" i="7" s="1"/>
  <c r="E94" i="7"/>
  <c r="G93" i="7"/>
  <c r="I93" i="7" s="1"/>
  <c r="E93" i="7"/>
  <c r="G92" i="7"/>
  <c r="I92" i="7" s="1"/>
  <c r="E92" i="7"/>
  <c r="G91" i="7"/>
  <c r="I91" i="7" s="1"/>
  <c r="E91" i="7"/>
  <c r="G90" i="7"/>
  <c r="I90" i="7" s="1"/>
  <c r="E90" i="7"/>
  <c r="G89" i="7"/>
  <c r="I89" i="7" s="1"/>
  <c r="E89" i="7"/>
  <c r="I88" i="7"/>
  <c r="G88" i="7"/>
  <c r="E88" i="7"/>
  <c r="G87" i="7"/>
  <c r="I87" i="7" s="1"/>
  <c r="E87" i="7"/>
  <c r="G86" i="7"/>
  <c r="I86" i="7" s="1"/>
  <c r="E86" i="7"/>
  <c r="G85" i="7"/>
  <c r="I85" i="7" s="1"/>
  <c r="E85" i="7"/>
  <c r="I84" i="7"/>
  <c r="G84" i="7"/>
  <c r="E84" i="7"/>
  <c r="G83" i="7"/>
  <c r="I83" i="7" s="1"/>
  <c r="E83" i="7"/>
  <c r="G82" i="7"/>
  <c r="I82" i="7" s="1"/>
  <c r="E82" i="7"/>
  <c r="G81" i="7"/>
  <c r="I81" i="7" s="1"/>
  <c r="E81" i="7"/>
  <c r="G80" i="7"/>
  <c r="I80" i="7" s="1"/>
  <c r="E80" i="7"/>
  <c r="G79" i="7"/>
  <c r="I79" i="7" s="1"/>
  <c r="E79" i="7"/>
  <c r="G78" i="7"/>
  <c r="I78" i="7" s="1"/>
  <c r="E78" i="7"/>
  <c r="G77" i="7"/>
  <c r="I77" i="7" s="1"/>
  <c r="E77" i="7"/>
  <c r="G76" i="7"/>
  <c r="I76" i="7" s="1"/>
  <c r="E76" i="7"/>
  <c r="G75" i="7"/>
  <c r="I75" i="7" s="1"/>
  <c r="E75" i="7"/>
  <c r="G74" i="7"/>
  <c r="I74" i="7" s="1"/>
  <c r="E74" i="7"/>
  <c r="G73" i="7"/>
  <c r="I73" i="7" s="1"/>
  <c r="E73" i="7"/>
  <c r="G72" i="7"/>
  <c r="I72" i="7" s="1"/>
  <c r="E72" i="7"/>
  <c r="G71" i="7"/>
  <c r="I71" i="7" s="1"/>
  <c r="E71" i="7"/>
  <c r="G70" i="7"/>
  <c r="I70" i="7" s="1"/>
  <c r="E70" i="7"/>
  <c r="G69" i="7"/>
  <c r="I69" i="7" s="1"/>
  <c r="E69" i="7"/>
  <c r="G68" i="7"/>
  <c r="I68" i="7" s="1"/>
  <c r="E68" i="7"/>
  <c r="I67" i="7"/>
  <c r="G67" i="7"/>
  <c r="E67" i="7"/>
  <c r="G66" i="7"/>
  <c r="I66" i="7" s="1"/>
  <c r="E66" i="7"/>
  <c r="G65" i="7"/>
  <c r="I65" i="7" s="1"/>
  <c r="E65" i="7"/>
  <c r="G64" i="7"/>
  <c r="I64" i="7" s="1"/>
  <c r="E64" i="7"/>
  <c r="G63" i="7"/>
  <c r="I63" i="7" s="1"/>
  <c r="E63" i="7"/>
  <c r="I62" i="7"/>
  <c r="G62" i="7"/>
  <c r="E62" i="7"/>
  <c r="G61" i="7"/>
  <c r="I61" i="7" s="1"/>
  <c r="E61" i="7"/>
  <c r="G60" i="7"/>
  <c r="I60" i="7" s="1"/>
  <c r="E60" i="7"/>
  <c r="G59" i="7"/>
  <c r="I59" i="7" s="1"/>
  <c r="E59" i="7"/>
  <c r="G58" i="7"/>
  <c r="I58" i="7" s="1"/>
  <c r="E58" i="7"/>
  <c r="G57" i="7"/>
  <c r="I57" i="7" s="1"/>
  <c r="E57" i="7"/>
  <c r="G56" i="7"/>
  <c r="I56" i="7" s="1"/>
  <c r="E56" i="7"/>
  <c r="G55" i="7"/>
  <c r="I55" i="7" s="1"/>
  <c r="E55" i="7"/>
  <c r="G54" i="7"/>
  <c r="I54" i="7" s="1"/>
  <c r="E54" i="7"/>
  <c r="G53" i="7"/>
  <c r="I53" i="7" s="1"/>
  <c r="E53" i="7"/>
  <c r="G52" i="7"/>
  <c r="I52" i="7" s="1"/>
  <c r="E52" i="7"/>
  <c r="I51" i="7"/>
  <c r="G51" i="7"/>
  <c r="E51" i="7"/>
  <c r="G50" i="7"/>
  <c r="I50" i="7" s="1"/>
  <c r="E50" i="7"/>
  <c r="G49" i="7"/>
  <c r="I49" i="7" s="1"/>
  <c r="E49" i="7"/>
  <c r="G48" i="7"/>
  <c r="I48" i="7" s="1"/>
  <c r="E48" i="7"/>
  <c r="G47" i="7"/>
  <c r="I47" i="7" s="1"/>
  <c r="E47" i="7"/>
  <c r="G46" i="7"/>
  <c r="I46" i="7" s="1"/>
  <c r="E46" i="7"/>
  <c r="G45" i="7"/>
  <c r="I45" i="7" s="1"/>
  <c r="E45" i="7"/>
  <c r="G44" i="7"/>
  <c r="I44" i="7" s="1"/>
  <c r="E44" i="7"/>
  <c r="G43" i="7"/>
  <c r="I43" i="7" s="1"/>
  <c r="E43" i="7"/>
  <c r="G42" i="7"/>
  <c r="I42" i="7" s="1"/>
  <c r="E42" i="7"/>
  <c r="G41" i="7"/>
  <c r="I41" i="7" s="1"/>
  <c r="E41" i="7"/>
  <c r="G40" i="7"/>
  <c r="I40" i="7" s="1"/>
  <c r="E40" i="7"/>
  <c r="G39" i="7"/>
  <c r="I39" i="7" s="1"/>
  <c r="E39" i="7"/>
  <c r="G38" i="7"/>
  <c r="I38" i="7" s="1"/>
  <c r="E38" i="7"/>
  <c r="G37" i="7"/>
  <c r="I37" i="7" s="1"/>
  <c r="E37" i="7"/>
  <c r="G36" i="7"/>
  <c r="I36" i="7" s="1"/>
  <c r="E36" i="7"/>
  <c r="G35" i="7"/>
  <c r="I35" i="7" s="1"/>
  <c r="E35" i="7"/>
  <c r="G34" i="7"/>
  <c r="I34" i="7" s="1"/>
  <c r="E34" i="7"/>
  <c r="G33" i="7"/>
  <c r="I33" i="7" s="1"/>
  <c r="E33" i="7"/>
  <c r="G32" i="7"/>
  <c r="I32" i="7" s="1"/>
  <c r="E32" i="7"/>
  <c r="G31" i="7"/>
  <c r="I31" i="7" s="1"/>
  <c r="E31" i="7"/>
  <c r="G30" i="7"/>
  <c r="I30" i="7" s="1"/>
  <c r="E30" i="7"/>
  <c r="G29" i="7"/>
  <c r="I29" i="7" s="1"/>
  <c r="E29" i="7"/>
  <c r="G28" i="7"/>
  <c r="I28" i="7" s="1"/>
  <c r="E28" i="7"/>
  <c r="G27" i="7"/>
  <c r="I27" i="7" s="1"/>
  <c r="E27" i="7"/>
  <c r="G26" i="7"/>
  <c r="I26" i="7" s="1"/>
  <c r="E26" i="7"/>
  <c r="G25" i="7"/>
  <c r="I25" i="7" s="1"/>
  <c r="E25" i="7"/>
  <c r="G24" i="7"/>
  <c r="I24" i="7" s="1"/>
  <c r="E24" i="7"/>
  <c r="I23" i="7"/>
  <c r="G23" i="7"/>
  <c r="E23" i="7"/>
  <c r="G22" i="7"/>
  <c r="I22" i="7" s="1"/>
  <c r="E22" i="7"/>
  <c r="G21" i="7"/>
  <c r="I21" i="7" s="1"/>
  <c r="E21" i="7"/>
  <c r="G20" i="7"/>
  <c r="I20" i="7" s="1"/>
  <c r="E20" i="7"/>
  <c r="G19" i="7"/>
  <c r="I19" i="7" s="1"/>
  <c r="E19" i="7"/>
  <c r="G18" i="7"/>
  <c r="I18" i="7" s="1"/>
  <c r="E18" i="7"/>
  <c r="G17" i="7"/>
  <c r="I17" i="7" s="1"/>
  <c r="E17" i="7"/>
  <c r="I16" i="7"/>
  <c r="G16" i="7"/>
  <c r="E16" i="7"/>
  <c r="G15" i="7"/>
  <c r="I15" i="7" s="1"/>
  <c r="E15" i="7"/>
  <c r="G14" i="7"/>
  <c r="I14" i="7" s="1"/>
  <c r="E14" i="7"/>
  <c r="G13" i="7"/>
  <c r="I13" i="7" s="1"/>
  <c r="E13" i="7"/>
  <c r="G12" i="7"/>
  <c r="I12" i="7" s="1"/>
  <c r="E12" i="7"/>
  <c r="I11" i="7"/>
  <c r="G11" i="7"/>
  <c r="E11" i="7"/>
  <c r="G10" i="7"/>
  <c r="I10" i="7" s="1"/>
  <c r="E10" i="7"/>
  <c r="G9" i="7"/>
  <c r="I9" i="7" s="1"/>
  <c r="E9" i="7"/>
  <c r="G8" i="7"/>
  <c r="I8" i="7" s="1"/>
  <c r="E8" i="7"/>
  <c r="G7" i="7"/>
  <c r="I7" i="7" s="1"/>
  <c r="E7" i="7"/>
  <c r="I6" i="7"/>
  <c r="G6" i="7"/>
  <c r="E6" i="7"/>
  <c r="G5" i="7"/>
  <c r="I5" i="7" s="1"/>
  <c r="E5" i="7"/>
  <c r="D172" i="6"/>
  <c r="D184" i="6"/>
  <c r="D196" i="6"/>
  <c r="D208" i="6"/>
  <c r="D213" i="6"/>
  <c r="D220" i="6"/>
  <c r="D225" i="6"/>
  <c r="D232" i="6"/>
  <c r="D237" i="6"/>
  <c r="D244" i="6"/>
  <c r="D249" i="6"/>
  <c r="D256" i="6"/>
  <c r="D261" i="6"/>
  <c r="D268" i="6"/>
  <c r="D273" i="6"/>
  <c r="D280" i="6"/>
  <c r="D285" i="6"/>
  <c r="D292" i="6"/>
  <c r="D297" i="6"/>
  <c r="D304" i="6"/>
  <c r="D16" i="6"/>
  <c r="D27" i="6"/>
  <c r="D28" i="6"/>
  <c r="D39" i="6"/>
  <c r="D40" i="6"/>
  <c r="D51" i="6"/>
  <c r="D52" i="6"/>
  <c r="D57" i="6"/>
  <c r="D63" i="6"/>
  <c r="D64" i="6"/>
  <c r="D69" i="6"/>
  <c r="D75" i="6"/>
  <c r="D76" i="6"/>
  <c r="D81" i="6"/>
  <c r="D87" i="6"/>
  <c r="D88" i="6"/>
  <c r="D93" i="6"/>
  <c r="D99" i="6"/>
  <c r="D100" i="6"/>
  <c r="D105" i="6"/>
  <c r="D111" i="6"/>
  <c r="D112" i="6"/>
  <c r="D117" i="6"/>
  <c r="D123" i="6"/>
  <c r="D124" i="6"/>
  <c r="D129" i="6"/>
  <c r="D135" i="6"/>
  <c r="D136" i="6"/>
  <c r="D141" i="6"/>
  <c r="D147" i="6"/>
  <c r="D148" i="6"/>
  <c r="D153" i="6"/>
  <c r="D159" i="6"/>
  <c r="D160" i="6"/>
  <c r="D165" i="6"/>
  <c r="D171" i="6"/>
  <c r="D177" i="6"/>
  <c r="D183" i="6"/>
  <c r="D189" i="6"/>
  <c r="D195" i="6"/>
  <c r="D201" i="6"/>
  <c r="D207" i="6"/>
  <c r="D219" i="6"/>
  <c r="D231" i="6"/>
  <c r="D243" i="6"/>
  <c r="D255" i="6"/>
  <c r="D267" i="6"/>
  <c r="D279" i="6"/>
  <c r="D291" i="6"/>
  <c r="D303" i="6"/>
  <c r="D305" i="6"/>
  <c r="A305" i="6"/>
  <c r="A304" i="6"/>
  <c r="A303" i="6"/>
  <c r="D302" i="6"/>
  <c r="A302" i="6"/>
  <c r="D301" i="6"/>
  <c r="A301" i="6"/>
  <c r="D300" i="6"/>
  <c r="A300" i="6"/>
  <c r="D299" i="6"/>
  <c r="A299" i="6"/>
  <c r="D298" i="6"/>
  <c r="A298" i="6"/>
  <c r="A297" i="6"/>
  <c r="D296" i="6"/>
  <c r="A296" i="6"/>
  <c r="D295" i="6"/>
  <c r="A295" i="6"/>
  <c r="D294" i="6"/>
  <c r="A294" i="6"/>
  <c r="D293" i="6"/>
  <c r="A293" i="6"/>
  <c r="A292" i="6"/>
  <c r="A291" i="6"/>
  <c r="D290" i="6"/>
  <c r="A290" i="6"/>
  <c r="D289" i="6"/>
  <c r="A289" i="6"/>
  <c r="D288" i="6"/>
  <c r="A288" i="6"/>
  <c r="D287" i="6"/>
  <c r="A287" i="6"/>
  <c r="D286" i="6"/>
  <c r="A286" i="6"/>
  <c r="A285" i="6"/>
  <c r="D284" i="6"/>
  <c r="A284" i="6"/>
  <c r="D283" i="6"/>
  <c r="A283" i="6"/>
  <c r="D282" i="6"/>
  <c r="A282" i="6"/>
  <c r="D281" i="6"/>
  <c r="A281" i="6"/>
  <c r="A280" i="6"/>
  <c r="A279" i="6"/>
  <c r="D278" i="6"/>
  <c r="A278" i="6"/>
  <c r="D277" i="6"/>
  <c r="A277" i="6"/>
  <c r="D276" i="6"/>
  <c r="A276" i="6"/>
  <c r="D275" i="6"/>
  <c r="A275" i="6"/>
  <c r="D274" i="6"/>
  <c r="A274" i="6"/>
  <c r="A273" i="6"/>
  <c r="D272" i="6"/>
  <c r="A272" i="6"/>
  <c r="D271" i="6"/>
  <c r="A271" i="6"/>
  <c r="D270" i="6"/>
  <c r="A270" i="6"/>
  <c r="D269" i="6"/>
  <c r="A269" i="6"/>
  <c r="A268" i="6"/>
  <c r="A267" i="6"/>
  <c r="D266" i="6"/>
  <c r="A266" i="6"/>
  <c r="D265" i="6"/>
  <c r="A265" i="6"/>
  <c r="D264" i="6"/>
  <c r="A264" i="6"/>
  <c r="D263" i="6"/>
  <c r="A263" i="6"/>
  <c r="D262" i="6"/>
  <c r="A262" i="6"/>
  <c r="A261" i="6"/>
  <c r="D260" i="6"/>
  <c r="A260" i="6"/>
  <c r="D259" i="6"/>
  <c r="A259" i="6"/>
  <c r="D258" i="6"/>
  <c r="A258" i="6"/>
  <c r="D257" i="6"/>
  <c r="A257" i="6"/>
  <c r="A256" i="6"/>
  <c r="A255" i="6"/>
  <c r="D254" i="6"/>
  <c r="A254" i="6"/>
  <c r="D253" i="6"/>
  <c r="A253" i="6"/>
  <c r="D252" i="6"/>
  <c r="A252" i="6"/>
  <c r="D251" i="6"/>
  <c r="A251" i="6"/>
  <c r="D250" i="6"/>
  <c r="A250" i="6"/>
  <c r="A249" i="6"/>
  <c r="D248" i="6"/>
  <c r="A248" i="6"/>
  <c r="D247" i="6"/>
  <c r="A247" i="6"/>
  <c r="D246" i="6"/>
  <c r="A246" i="6"/>
  <c r="D245" i="6"/>
  <c r="A245" i="6"/>
  <c r="A244" i="6"/>
  <c r="A243" i="6"/>
  <c r="D242" i="6"/>
  <c r="A242" i="6"/>
  <c r="D241" i="6"/>
  <c r="A241" i="6"/>
  <c r="D240" i="6"/>
  <c r="A240" i="6"/>
  <c r="D239" i="6"/>
  <c r="A239" i="6"/>
  <c r="D238" i="6"/>
  <c r="A238" i="6"/>
  <c r="A237" i="6"/>
  <c r="D236" i="6"/>
  <c r="A236" i="6"/>
  <c r="D235" i="6"/>
  <c r="A235" i="6"/>
  <c r="D234" i="6"/>
  <c r="A234" i="6"/>
  <c r="D233" i="6"/>
  <c r="A233" i="6"/>
  <c r="A232" i="6"/>
  <c r="A231" i="6"/>
  <c r="D230" i="6"/>
  <c r="A230" i="6"/>
  <c r="D229" i="6"/>
  <c r="A229" i="6"/>
  <c r="D228" i="6"/>
  <c r="A228" i="6"/>
  <c r="D227" i="6"/>
  <c r="A227" i="6"/>
  <c r="D226" i="6"/>
  <c r="A226" i="6"/>
  <c r="A225" i="6"/>
  <c r="D224" i="6"/>
  <c r="A224" i="6"/>
  <c r="D223" i="6"/>
  <c r="A223" i="6"/>
  <c r="D222" i="6"/>
  <c r="A222" i="6"/>
  <c r="D221" i="6"/>
  <c r="A221" i="6"/>
  <c r="A220" i="6"/>
  <c r="A219" i="6"/>
  <c r="D218" i="6"/>
  <c r="A218" i="6"/>
  <c r="D217" i="6"/>
  <c r="A217" i="6"/>
  <c r="D216" i="6"/>
  <c r="A216" i="6"/>
  <c r="D215" i="6"/>
  <c r="A215" i="6"/>
  <c r="D214" i="6"/>
  <c r="A214" i="6"/>
  <c r="A213" i="6"/>
  <c r="D212" i="6"/>
  <c r="A212" i="6"/>
  <c r="D211" i="6"/>
  <c r="A211" i="6"/>
  <c r="D210" i="6"/>
  <c r="A210" i="6"/>
  <c r="D209" i="6"/>
  <c r="A209" i="6"/>
  <c r="A208" i="6"/>
  <c r="A207" i="6"/>
  <c r="D206" i="6"/>
  <c r="A206" i="6"/>
  <c r="D205" i="6"/>
  <c r="A205" i="6"/>
  <c r="D204" i="6"/>
  <c r="A204" i="6"/>
  <c r="D203" i="6"/>
  <c r="A203" i="6"/>
  <c r="D202" i="6"/>
  <c r="A202" i="6"/>
  <c r="A201" i="6"/>
  <c r="D200" i="6"/>
  <c r="A200" i="6"/>
  <c r="D199" i="6"/>
  <c r="A199" i="6"/>
  <c r="D198" i="6"/>
  <c r="A198" i="6"/>
  <c r="D197" i="6"/>
  <c r="A197" i="6"/>
  <c r="A196" i="6"/>
  <c r="A195" i="6"/>
  <c r="D194" i="6"/>
  <c r="A194" i="6"/>
  <c r="D193" i="6"/>
  <c r="A193" i="6"/>
  <c r="D192" i="6"/>
  <c r="A192" i="6"/>
  <c r="D191" i="6"/>
  <c r="A191" i="6"/>
  <c r="D190" i="6"/>
  <c r="A190" i="6"/>
  <c r="A189" i="6"/>
  <c r="D188" i="6"/>
  <c r="A188" i="6"/>
  <c r="D187" i="6"/>
  <c r="A187" i="6"/>
  <c r="D186" i="6"/>
  <c r="A186" i="6"/>
  <c r="D185" i="6"/>
  <c r="A185" i="6"/>
  <c r="A184" i="6"/>
  <c r="A183" i="6"/>
  <c r="D182" i="6"/>
  <c r="A182" i="6"/>
  <c r="D181" i="6"/>
  <c r="A181" i="6"/>
  <c r="D180" i="6"/>
  <c r="A180" i="6"/>
  <c r="D179" i="6"/>
  <c r="A179" i="6"/>
  <c r="D178" i="6"/>
  <c r="A178" i="6"/>
  <c r="A177" i="6"/>
  <c r="D176" i="6"/>
  <c r="A176" i="6"/>
  <c r="D175" i="6"/>
  <c r="A175" i="6"/>
  <c r="D174" i="6"/>
  <c r="A174" i="6"/>
  <c r="D173" i="6"/>
  <c r="A173" i="6"/>
  <c r="A172" i="6"/>
  <c r="A171" i="6"/>
  <c r="D170" i="6"/>
  <c r="A170" i="6"/>
  <c r="D169" i="6"/>
  <c r="A169" i="6"/>
  <c r="D168" i="6"/>
  <c r="A168" i="6"/>
  <c r="D167" i="6"/>
  <c r="A167" i="6"/>
  <c r="D166" i="6"/>
  <c r="A166" i="6"/>
  <c r="A165" i="6"/>
  <c r="D164" i="6"/>
  <c r="A164" i="6"/>
  <c r="D163" i="6"/>
  <c r="A163" i="6"/>
  <c r="D162" i="6"/>
  <c r="A162" i="6"/>
  <c r="D161" i="6"/>
  <c r="A161" i="6"/>
  <c r="A160" i="6"/>
  <c r="A159" i="6"/>
  <c r="D158" i="6"/>
  <c r="A158" i="6"/>
  <c r="D157" i="6"/>
  <c r="A157" i="6"/>
  <c r="D156" i="6"/>
  <c r="A156" i="6"/>
  <c r="D155" i="6"/>
  <c r="A155" i="6"/>
  <c r="D154" i="6"/>
  <c r="A154" i="6"/>
  <c r="A153" i="6"/>
  <c r="D152" i="6"/>
  <c r="A152" i="6"/>
  <c r="D151" i="6"/>
  <c r="A151" i="6"/>
  <c r="D150" i="6"/>
  <c r="A150" i="6"/>
  <c r="D149" i="6"/>
  <c r="A149" i="6"/>
  <c r="A148" i="6"/>
  <c r="A147" i="6"/>
  <c r="D146" i="6"/>
  <c r="A146" i="6"/>
  <c r="D145" i="6"/>
  <c r="A145" i="6"/>
  <c r="D144" i="6"/>
  <c r="A144" i="6"/>
  <c r="D143" i="6"/>
  <c r="A143" i="6"/>
  <c r="D142" i="6"/>
  <c r="A142" i="6"/>
  <c r="A141" i="6"/>
  <c r="D140" i="6"/>
  <c r="A140" i="6"/>
  <c r="D139" i="6"/>
  <c r="A139" i="6"/>
  <c r="D138" i="6"/>
  <c r="A138" i="6"/>
  <c r="D137" i="6"/>
  <c r="A137" i="6"/>
  <c r="A136" i="6"/>
  <c r="A135" i="6"/>
  <c r="D134" i="6"/>
  <c r="A134" i="6"/>
  <c r="D133" i="6"/>
  <c r="A133" i="6"/>
  <c r="D132" i="6"/>
  <c r="A132" i="6"/>
  <c r="D131" i="6"/>
  <c r="A131" i="6"/>
  <c r="D130" i="6"/>
  <c r="A130" i="6"/>
  <c r="A129" i="6"/>
  <c r="D128" i="6"/>
  <c r="A128" i="6"/>
  <c r="D127" i="6"/>
  <c r="A127" i="6"/>
  <c r="D126" i="6"/>
  <c r="A126" i="6"/>
  <c r="D125" i="6"/>
  <c r="A125" i="6"/>
  <c r="A124" i="6"/>
  <c r="A123" i="6"/>
  <c r="D122" i="6"/>
  <c r="A122" i="6"/>
  <c r="D121" i="6"/>
  <c r="A121" i="6"/>
  <c r="D120" i="6"/>
  <c r="A120" i="6"/>
  <c r="D119" i="6"/>
  <c r="A119" i="6"/>
  <c r="D118" i="6"/>
  <c r="A118" i="6"/>
  <c r="A117" i="6"/>
  <c r="D116" i="6"/>
  <c r="A116" i="6"/>
  <c r="D115" i="6"/>
  <c r="A115" i="6"/>
  <c r="D114" i="6"/>
  <c r="A114" i="6"/>
  <c r="D113" i="6"/>
  <c r="A113" i="6"/>
  <c r="A112" i="6"/>
  <c r="A111" i="6"/>
  <c r="D110" i="6"/>
  <c r="A110" i="6"/>
  <c r="D109" i="6"/>
  <c r="A109" i="6"/>
  <c r="D108" i="6"/>
  <c r="A108" i="6"/>
  <c r="D107" i="6"/>
  <c r="A107" i="6"/>
  <c r="D106" i="6"/>
  <c r="A106" i="6"/>
  <c r="A105" i="6"/>
  <c r="D104" i="6"/>
  <c r="A104" i="6"/>
  <c r="D103" i="6"/>
  <c r="A103" i="6"/>
  <c r="D102" i="6"/>
  <c r="A102" i="6"/>
  <c r="D101" i="6"/>
  <c r="A101" i="6"/>
  <c r="A100" i="6"/>
  <c r="A99" i="6"/>
  <c r="D98" i="6"/>
  <c r="A98" i="6"/>
  <c r="D97" i="6"/>
  <c r="A97" i="6"/>
  <c r="D96" i="6"/>
  <c r="A96" i="6"/>
  <c r="D95" i="6"/>
  <c r="A95" i="6"/>
  <c r="D94" i="6"/>
  <c r="A94" i="6"/>
  <c r="A93" i="6"/>
  <c r="D92" i="6"/>
  <c r="A92" i="6"/>
  <c r="D91" i="6"/>
  <c r="A91" i="6"/>
  <c r="D90" i="6"/>
  <c r="A90" i="6"/>
  <c r="D89" i="6"/>
  <c r="A89" i="6"/>
  <c r="A88" i="6"/>
  <c r="A87" i="6"/>
  <c r="D86" i="6"/>
  <c r="A86" i="6"/>
  <c r="D85" i="6"/>
  <c r="A85" i="6"/>
  <c r="D84" i="6"/>
  <c r="A84" i="6"/>
  <c r="D83" i="6"/>
  <c r="A83" i="6"/>
  <c r="D82" i="6"/>
  <c r="A82" i="6"/>
  <c r="A81" i="6"/>
  <c r="D80" i="6"/>
  <c r="A80" i="6"/>
  <c r="D79" i="6"/>
  <c r="A79" i="6"/>
  <c r="D78" i="6"/>
  <c r="A78" i="6"/>
  <c r="D77" i="6"/>
  <c r="A77" i="6"/>
  <c r="A76" i="6"/>
  <c r="A75" i="6"/>
  <c r="D74" i="6"/>
  <c r="A74" i="6"/>
  <c r="D73" i="6"/>
  <c r="A73" i="6"/>
  <c r="D72" i="6"/>
  <c r="A72" i="6"/>
  <c r="D71" i="6"/>
  <c r="A71" i="6"/>
  <c r="D70" i="6"/>
  <c r="A70" i="6"/>
  <c r="A69" i="6"/>
  <c r="D68" i="6"/>
  <c r="A68" i="6"/>
  <c r="D67" i="6"/>
  <c r="A67" i="6"/>
  <c r="D66" i="6"/>
  <c r="A66" i="6"/>
  <c r="D65" i="6"/>
  <c r="A65" i="6"/>
  <c r="A64" i="6"/>
  <c r="A63" i="6"/>
  <c r="D62" i="6"/>
  <c r="A62" i="6"/>
  <c r="D61" i="6"/>
  <c r="A61" i="6"/>
  <c r="D60" i="6"/>
  <c r="A60" i="6"/>
  <c r="D59" i="6"/>
  <c r="A59" i="6"/>
  <c r="D58" i="6"/>
  <c r="A58" i="6"/>
  <c r="A57" i="6"/>
  <c r="D56" i="6"/>
  <c r="A56" i="6"/>
  <c r="D55" i="6"/>
  <c r="A55" i="6"/>
  <c r="D54" i="6"/>
  <c r="A54" i="6"/>
  <c r="D53" i="6"/>
  <c r="A53" i="6"/>
  <c r="A52" i="6"/>
  <c r="A51" i="6"/>
  <c r="D50" i="6"/>
  <c r="A50" i="6"/>
  <c r="D49" i="6"/>
  <c r="A49" i="6"/>
  <c r="D48" i="6"/>
  <c r="A48" i="6"/>
  <c r="D47" i="6"/>
  <c r="A47" i="6"/>
  <c r="D46" i="6"/>
  <c r="A46" i="6"/>
  <c r="D45" i="6"/>
  <c r="A45" i="6"/>
  <c r="D44" i="6"/>
  <c r="A44" i="6"/>
  <c r="D43" i="6"/>
  <c r="A43" i="6"/>
  <c r="D42" i="6"/>
  <c r="A42" i="6"/>
  <c r="D41" i="6"/>
  <c r="A41" i="6"/>
  <c r="A40" i="6"/>
  <c r="A39" i="6"/>
  <c r="D38" i="6"/>
  <c r="A38" i="6"/>
  <c r="D37" i="6"/>
  <c r="A37" i="6"/>
  <c r="D36" i="6"/>
  <c r="A36" i="6"/>
  <c r="D35" i="6"/>
  <c r="A35" i="6"/>
  <c r="D34" i="6"/>
  <c r="A34" i="6"/>
  <c r="D33" i="6"/>
  <c r="A33" i="6"/>
  <c r="D32" i="6"/>
  <c r="A32" i="6"/>
  <c r="D31" i="6"/>
  <c r="A31" i="6"/>
  <c r="D30" i="6"/>
  <c r="A30" i="6"/>
  <c r="D29" i="6"/>
  <c r="A29" i="6"/>
  <c r="A28" i="6"/>
  <c r="A27" i="6"/>
  <c r="D26" i="6"/>
  <c r="A26" i="6"/>
  <c r="D25" i="6"/>
  <c r="A25" i="6"/>
  <c r="D24" i="6"/>
  <c r="A24" i="6"/>
  <c r="D23" i="6"/>
  <c r="A23" i="6"/>
  <c r="D22" i="6"/>
  <c r="A22" i="6"/>
  <c r="D21" i="6"/>
  <c r="A21" i="6"/>
  <c r="D20" i="6"/>
  <c r="A20" i="6"/>
  <c r="D19" i="6"/>
  <c r="A19" i="6"/>
  <c r="D18" i="6"/>
  <c r="A18" i="6"/>
  <c r="D17" i="6"/>
  <c r="A17" i="6"/>
  <c r="A16" i="6"/>
  <c r="D15" i="6"/>
  <c r="A15" i="6"/>
  <c r="D14" i="6"/>
  <c r="A14" i="6"/>
  <c r="D13" i="6"/>
  <c r="A13" i="6"/>
  <c r="D12" i="6"/>
  <c r="A12" i="6"/>
  <c r="D11" i="6"/>
  <c r="A11" i="6"/>
  <c r="D10" i="6"/>
  <c r="A10" i="6"/>
  <c r="D9" i="6"/>
  <c r="A9" i="6"/>
  <c r="D8" i="6"/>
  <c r="A8" i="6"/>
  <c r="D7" i="6"/>
  <c r="A7" i="6"/>
  <c r="D6" i="6"/>
  <c r="A6" i="6"/>
  <c r="C12" i="5"/>
  <c r="C13" i="5"/>
  <c r="C14" i="5"/>
  <c r="C20" i="5"/>
  <c r="C21" i="5"/>
  <c r="C22" i="5"/>
  <c r="C26" i="5"/>
  <c r="C28" i="5"/>
  <c r="C29" i="5"/>
  <c r="C30" i="5"/>
  <c r="C36" i="5"/>
  <c r="C37" i="5"/>
  <c r="C38" i="5"/>
  <c r="C42" i="5"/>
  <c r="C44" i="5"/>
  <c r="C45" i="5"/>
  <c r="C46" i="5"/>
  <c r="C50" i="5"/>
  <c r="C52" i="5"/>
  <c r="C53" i="5"/>
  <c r="C54" i="5"/>
  <c r="C58" i="5"/>
  <c r="C60" i="5"/>
  <c r="C61" i="5"/>
  <c r="C62" i="5"/>
  <c r="C66" i="5"/>
  <c r="C68" i="5"/>
  <c r="C69" i="5"/>
  <c r="C70" i="5"/>
  <c r="C76" i="5"/>
  <c r="C77" i="5"/>
  <c r="C78" i="5"/>
  <c r="C84" i="5"/>
  <c r="C85" i="5"/>
  <c r="C86" i="5"/>
  <c r="C90" i="5"/>
  <c r="C92" i="5"/>
  <c r="C93" i="5"/>
  <c r="C94" i="5"/>
  <c r="C100" i="5"/>
  <c r="C101" i="5"/>
  <c r="C102" i="5"/>
  <c r="C106" i="5"/>
  <c r="C108" i="5"/>
  <c r="C109" i="5"/>
  <c r="C110" i="5"/>
  <c r="C114" i="5"/>
  <c r="C116" i="5"/>
  <c r="C117" i="5"/>
  <c r="C118" i="5"/>
  <c r="C122" i="5"/>
  <c r="C124" i="5"/>
  <c r="C125" i="5"/>
  <c r="C126" i="5"/>
  <c r="C130" i="5"/>
  <c r="C132" i="5"/>
  <c r="C133" i="5"/>
  <c r="C134" i="5"/>
  <c r="C140" i="5"/>
  <c r="C141" i="5"/>
  <c r="C142" i="5"/>
  <c r="C148" i="5"/>
  <c r="C149" i="5"/>
  <c r="C150" i="5"/>
  <c r="C154" i="5"/>
  <c r="C156" i="5"/>
  <c r="C157" i="5"/>
  <c r="C158" i="5"/>
  <c r="C164" i="5"/>
  <c r="C165" i="5"/>
  <c r="C166" i="5"/>
  <c r="C170" i="5"/>
  <c r="C172" i="5"/>
  <c r="C173" i="5"/>
  <c r="C174" i="5"/>
  <c r="C178" i="5"/>
  <c r="C180" i="5"/>
  <c r="C181" i="5"/>
  <c r="C182" i="5"/>
  <c r="C186" i="5"/>
  <c r="C188" i="5"/>
  <c r="C189" i="5"/>
  <c r="C190" i="5"/>
  <c r="C194" i="5"/>
  <c r="C196" i="5"/>
  <c r="C197" i="5"/>
  <c r="C198" i="5"/>
  <c r="C204" i="5"/>
  <c r="C205" i="5"/>
  <c r="C206" i="5"/>
  <c r="C212" i="5"/>
  <c r="C213" i="5"/>
  <c r="C214" i="5"/>
  <c r="C218" i="5"/>
  <c r="C220" i="5"/>
  <c r="C221" i="5"/>
  <c r="C222" i="5"/>
  <c r="C228" i="5"/>
  <c r="C229" i="5"/>
  <c r="C230" i="5"/>
  <c r="C234" i="5"/>
  <c r="C236" i="5"/>
  <c r="C237" i="5"/>
  <c r="C238" i="5"/>
  <c r="C242" i="5"/>
  <c r="C244" i="5"/>
  <c r="C245" i="5"/>
  <c r="C246" i="5"/>
  <c r="C248" i="5"/>
  <c r="C252" i="5"/>
  <c r="C253" i="5"/>
  <c r="C254" i="5"/>
  <c r="C256" i="5"/>
  <c r="C258" i="5"/>
  <c r="C260" i="5"/>
  <c r="C261" i="5"/>
  <c r="C262" i="5"/>
  <c r="C264" i="5"/>
  <c r="C268" i="5"/>
  <c r="C269" i="5"/>
  <c r="C270" i="5"/>
  <c r="C272" i="5"/>
  <c r="C274" i="5"/>
  <c r="C276" i="5"/>
  <c r="C277" i="5"/>
  <c r="C278" i="5"/>
  <c r="C280" i="5"/>
  <c r="C284" i="5"/>
  <c r="C285" i="5"/>
  <c r="C286" i="5"/>
  <c r="C288" i="5"/>
  <c r="C290" i="5"/>
  <c r="C292" i="5"/>
  <c r="C293" i="5"/>
  <c r="C294" i="5"/>
  <c r="C296" i="5"/>
  <c r="C300" i="5"/>
  <c r="C301" i="5"/>
  <c r="C302" i="5"/>
  <c r="C304" i="5"/>
  <c r="C7" i="5"/>
  <c r="C8" i="5"/>
  <c r="C9" i="5"/>
  <c r="C10" i="5"/>
  <c r="C11" i="5"/>
  <c r="C15" i="5"/>
  <c r="C16" i="5"/>
  <c r="C17" i="5"/>
  <c r="C18" i="5"/>
  <c r="C19" i="5"/>
  <c r="C23" i="5"/>
  <c r="C24" i="5"/>
  <c r="C25" i="5"/>
  <c r="C27" i="5"/>
  <c r="C31" i="5"/>
  <c r="C32" i="5"/>
  <c r="C33" i="5"/>
  <c r="C34" i="5"/>
  <c r="C35" i="5"/>
  <c r="C39" i="5"/>
  <c r="C40" i="5"/>
  <c r="C41" i="5"/>
  <c r="C43" i="5"/>
  <c r="C47" i="5"/>
  <c r="C48" i="5"/>
  <c r="C49" i="5"/>
  <c r="C51" i="5"/>
  <c r="C55" i="5"/>
  <c r="C56" i="5"/>
  <c r="C57" i="5"/>
  <c r="C59" i="5"/>
  <c r="C63" i="5"/>
  <c r="C64" i="5"/>
  <c r="C65" i="5"/>
  <c r="C67" i="5"/>
  <c r="C71" i="5"/>
  <c r="C72" i="5"/>
  <c r="C73" i="5"/>
  <c r="C74" i="5"/>
  <c r="C75" i="5"/>
  <c r="C79" i="5"/>
  <c r="C80" i="5"/>
  <c r="C81" i="5"/>
  <c r="C82" i="5"/>
  <c r="C83" i="5"/>
  <c r="C87" i="5"/>
  <c r="C88" i="5"/>
  <c r="C89" i="5"/>
  <c r="C91" i="5"/>
  <c r="C95" i="5"/>
  <c r="C96" i="5"/>
  <c r="C97" i="5"/>
  <c r="C98" i="5"/>
  <c r="C99" i="5"/>
  <c r="C103" i="5"/>
  <c r="C104" i="5"/>
  <c r="C105" i="5"/>
  <c r="C107" i="5"/>
  <c r="C111" i="5"/>
  <c r="C112" i="5"/>
  <c r="C113" i="5"/>
  <c r="C115" i="5"/>
  <c r="C119" i="5"/>
  <c r="C120" i="5"/>
  <c r="C121" i="5"/>
  <c r="C123" i="5"/>
  <c r="C127" i="5"/>
  <c r="C128" i="5"/>
  <c r="C129" i="5"/>
  <c r="C131" i="5"/>
  <c r="C135" i="5"/>
  <c r="C136" i="5"/>
  <c r="C137" i="5"/>
  <c r="C138" i="5"/>
  <c r="C139" i="5"/>
  <c r="C143" i="5"/>
  <c r="C144" i="5"/>
  <c r="C145" i="5"/>
  <c r="C146" i="5"/>
  <c r="C147" i="5"/>
  <c r="C151" i="5"/>
  <c r="C152" i="5"/>
  <c r="C153" i="5"/>
  <c r="C155" i="5"/>
  <c r="C159" i="5"/>
  <c r="C160" i="5"/>
  <c r="C161" i="5"/>
  <c r="C162" i="5"/>
  <c r="C163" i="5"/>
  <c r="C167" i="5"/>
  <c r="C168" i="5"/>
  <c r="C169" i="5"/>
  <c r="C171" i="5"/>
  <c r="C175" i="5"/>
  <c r="C176" i="5"/>
  <c r="C177" i="5"/>
  <c r="C179" i="5"/>
  <c r="C183" i="5"/>
  <c r="C184" i="5"/>
  <c r="C185" i="5"/>
  <c r="C187" i="5"/>
  <c r="C191" i="5"/>
  <c r="C192" i="5"/>
  <c r="C193" i="5"/>
  <c r="C195" i="5"/>
  <c r="C199" i="5"/>
  <c r="C200" i="5"/>
  <c r="C201" i="5"/>
  <c r="C202" i="5"/>
  <c r="C203" i="5"/>
  <c r="C207" i="5"/>
  <c r="C208" i="5"/>
  <c r="C209" i="5"/>
  <c r="C210" i="5"/>
  <c r="C211" i="5"/>
  <c r="C215" i="5"/>
  <c r="C216" i="5"/>
  <c r="C217" i="5"/>
  <c r="C219" i="5"/>
  <c r="C223" i="5"/>
  <c r="C224" i="5"/>
  <c r="C225" i="5"/>
  <c r="C226" i="5"/>
  <c r="C227" i="5"/>
  <c r="C231" i="5"/>
  <c r="C232" i="5"/>
  <c r="C233" i="5"/>
  <c r="C235" i="5"/>
  <c r="C239" i="5"/>
  <c r="C240" i="5"/>
  <c r="C241" i="5"/>
  <c r="C243" i="5"/>
  <c r="C247" i="5"/>
  <c r="C249" i="5"/>
  <c r="C250" i="5"/>
  <c r="C251" i="5"/>
  <c r="C255" i="5"/>
  <c r="C257" i="5"/>
  <c r="C259" i="5"/>
  <c r="C263" i="5"/>
  <c r="C265" i="5"/>
  <c r="C266" i="5"/>
  <c r="C267" i="5"/>
  <c r="C271" i="5"/>
  <c r="C273" i="5"/>
  <c r="C275" i="5"/>
  <c r="C279" i="5"/>
  <c r="C281" i="5"/>
  <c r="C282" i="5"/>
  <c r="C283" i="5"/>
  <c r="C287" i="5"/>
  <c r="C289" i="5"/>
  <c r="C291" i="5"/>
  <c r="C295" i="5"/>
  <c r="C297" i="5"/>
  <c r="C298" i="5"/>
  <c r="C299" i="5"/>
  <c r="C303" i="5"/>
  <c r="C305" i="5"/>
  <c r="C6" i="5"/>
  <c r="E11" i="3"/>
  <c r="E12" i="3"/>
  <c r="E13" i="3"/>
  <c r="E14" i="3"/>
  <c r="E15" i="3"/>
  <c r="B16" i="5" s="1"/>
  <c r="E16" i="3"/>
  <c r="E17" i="3"/>
  <c r="E18" i="3"/>
  <c r="E19" i="3"/>
  <c r="E20" i="3"/>
  <c r="E21" i="3"/>
  <c r="E22" i="3"/>
  <c r="E23" i="3"/>
  <c r="B24" i="5" s="1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B40" i="5" s="1"/>
  <c r="E40" i="3"/>
  <c r="E41" i="3"/>
  <c r="E42" i="3"/>
  <c r="E43" i="3"/>
  <c r="E44" i="3"/>
  <c r="E45" i="3"/>
  <c r="E46" i="3"/>
  <c r="E47" i="3"/>
  <c r="B48" i="5" s="1"/>
  <c r="E48" i="3"/>
  <c r="E49" i="3"/>
  <c r="E50" i="3"/>
  <c r="E51" i="3"/>
  <c r="E52" i="3"/>
  <c r="E53" i="3"/>
  <c r="E54" i="3"/>
  <c r="E55" i="3"/>
  <c r="E56" i="3"/>
  <c r="E57" i="3"/>
  <c r="E58" i="3"/>
  <c r="E59" i="3"/>
  <c r="B60" i="5" s="1"/>
  <c r="E60" i="3"/>
  <c r="E61" i="3"/>
  <c r="E62" i="3"/>
  <c r="E63" i="3"/>
  <c r="B64" i="5" s="1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B88" i="5" s="1"/>
  <c r="E88" i="3"/>
  <c r="E89" i="3"/>
  <c r="E90" i="3"/>
  <c r="E91" i="3"/>
  <c r="E92" i="3"/>
  <c r="E93" i="3"/>
  <c r="E94" i="3"/>
  <c r="E95" i="3"/>
  <c r="B96" i="5" s="1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B112" i="5" s="1"/>
  <c r="E112" i="3"/>
  <c r="E113" i="3"/>
  <c r="E114" i="3"/>
  <c r="E115" i="3"/>
  <c r="E116" i="3"/>
  <c r="E117" i="3"/>
  <c r="E118" i="3"/>
  <c r="E119" i="3"/>
  <c r="B120" i="5" s="1"/>
  <c r="E120" i="3"/>
  <c r="E121" i="3"/>
  <c r="E122" i="3"/>
  <c r="E123" i="3"/>
  <c r="B124" i="5" s="1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B144" i="5" s="1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B160" i="5" s="1"/>
  <c r="E160" i="3"/>
  <c r="E161" i="3"/>
  <c r="E162" i="3"/>
  <c r="E163" i="3"/>
  <c r="E164" i="3"/>
  <c r="E165" i="3"/>
  <c r="E166" i="3"/>
  <c r="E167" i="3"/>
  <c r="B168" i="5" s="1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B184" i="5" s="1"/>
  <c r="E184" i="3"/>
  <c r="E185" i="3"/>
  <c r="E186" i="3"/>
  <c r="E187" i="3"/>
  <c r="E188" i="3"/>
  <c r="E189" i="3"/>
  <c r="E190" i="3"/>
  <c r="E191" i="3"/>
  <c r="B192" i="5" s="1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B208" i="5" s="1"/>
  <c r="E208" i="3"/>
  <c r="E209" i="3"/>
  <c r="E210" i="3"/>
  <c r="E211" i="3"/>
  <c r="E212" i="3"/>
  <c r="E213" i="3"/>
  <c r="E214" i="3"/>
  <c r="E215" i="3"/>
  <c r="B216" i="5" s="1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B232" i="5" s="1"/>
  <c r="E232" i="3"/>
  <c r="E233" i="3"/>
  <c r="E234" i="3"/>
  <c r="E235" i="3"/>
  <c r="E236" i="3"/>
  <c r="E237" i="3"/>
  <c r="E238" i="3"/>
  <c r="E239" i="3"/>
  <c r="B240" i="5" s="1"/>
  <c r="E240" i="3"/>
  <c r="E241" i="3"/>
  <c r="E242" i="3"/>
  <c r="E243" i="3"/>
  <c r="E244" i="3"/>
  <c r="E245" i="3"/>
  <c r="E246" i="3"/>
  <c r="E247" i="3"/>
  <c r="E248" i="3"/>
  <c r="E249" i="3"/>
  <c r="E250" i="3"/>
  <c r="E251" i="3"/>
  <c r="B252" i="5" s="1"/>
  <c r="E252" i="3"/>
  <c r="E253" i="3"/>
  <c r="E254" i="3"/>
  <c r="E255" i="3"/>
  <c r="B256" i="5" s="1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B280" i="5" s="1"/>
  <c r="E280" i="3"/>
  <c r="E281" i="3"/>
  <c r="E282" i="3"/>
  <c r="E283" i="3"/>
  <c r="E284" i="3"/>
  <c r="E285" i="3"/>
  <c r="E286" i="3"/>
  <c r="E287" i="3"/>
  <c r="B288" i="5" s="1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B304" i="5" s="1"/>
  <c r="E304" i="3"/>
  <c r="E6" i="3"/>
  <c r="E7" i="3"/>
  <c r="E8" i="3"/>
  <c r="E9" i="3"/>
  <c r="E10" i="3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6" i="5"/>
  <c r="B15" i="5"/>
  <c r="B26" i="5"/>
  <c r="B27" i="5"/>
  <c r="B39" i="5"/>
  <c r="B51" i="5"/>
  <c r="B66" i="5"/>
  <c r="B77" i="5"/>
  <c r="B87" i="5"/>
  <c r="B99" i="5"/>
  <c r="B111" i="5"/>
  <c r="B147" i="5"/>
  <c r="B149" i="5"/>
  <c r="B162" i="5"/>
  <c r="B173" i="5"/>
  <c r="B175" i="5"/>
  <c r="B186" i="5"/>
  <c r="B187" i="5"/>
  <c r="B199" i="5"/>
  <c r="B210" i="5"/>
  <c r="B211" i="5"/>
  <c r="B221" i="5"/>
  <c r="B223" i="5"/>
  <c r="B234" i="5"/>
  <c r="B235" i="5"/>
  <c r="B246" i="5"/>
  <c r="B247" i="5"/>
  <c r="B258" i="5"/>
  <c r="B259" i="5"/>
  <c r="B269" i="5"/>
  <c r="B271" i="5"/>
  <c r="B282" i="5"/>
  <c r="B283" i="5"/>
  <c r="B295" i="5"/>
  <c r="G9" i="1"/>
  <c r="G10" i="1"/>
  <c r="G11" i="1"/>
  <c r="G13" i="1"/>
  <c r="G5" i="1"/>
  <c r="G6" i="1"/>
  <c r="G7" i="1"/>
  <c r="G8" i="1"/>
  <c r="G12" i="1"/>
  <c r="I12" i="8" l="1"/>
  <c r="I10" i="8"/>
  <c r="I11" i="8"/>
  <c r="I13" i="8"/>
  <c r="I5" i="8"/>
  <c r="I6" i="8"/>
  <c r="I8" i="8"/>
  <c r="B13" i="5"/>
  <c r="B296" i="5"/>
  <c r="B272" i="5"/>
  <c r="B248" i="5"/>
  <c r="B224" i="5"/>
  <c r="B188" i="5"/>
  <c r="B176" i="5"/>
  <c r="B152" i="5"/>
  <c r="B128" i="5"/>
  <c r="B104" i="5"/>
  <c r="B80" i="5"/>
  <c r="B56" i="5"/>
  <c r="B32" i="5"/>
  <c r="B101" i="5"/>
  <c r="B100" i="5"/>
  <c r="B36" i="5"/>
  <c r="B257" i="5"/>
  <c r="B161" i="5"/>
  <c r="B65" i="5"/>
  <c r="B291" i="5"/>
  <c r="B297" i="5"/>
  <c r="B200" i="5"/>
  <c r="B53" i="5"/>
  <c r="B298" i="5"/>
  <c r="B290" i="5"/>
  <c r="B274" i="5"/>
  <c r="B266" i="5"/>
  <c r="B250" i="5"/>
  <c r="B242" i="5"/>
  <c r="B226" i="5"/>
  <c r="B218" i="5"/>
  <c r="B202" i="5"/>
  <c r="B194" i="5"/>
  <c r="B178" i="5"/>
  <c r="B170" i="5"/>
  <c r="B154" i="5"/>
  <c r="B146" i="5"/>
  <c r="B138" i="5"/>
  <c r="B130" i="5"/>
  <c r="B122" i="5"/>
  <c r="B114" i="5"/>
  <c r="B106" i="5"/>
  <c r="B98" i="5"/>
  <c r="B90" i="5"/>
  <c r="B82" i="5"/>
  <c r="B74" i="5"/>
  <c r="B58" i="5"/>
  <c r="B50" i="5"/>
  <c r="B42" i="5"/>
  <c r="B34" i="5"/>
  <c r="B18" i="5"/>
  <c r="B164" i="5"/>
  <c r="B261" i="5"/>
  <c r="B197" i="5"/>
  <c r="B133" i="5"/>
  <c r="B69" i="5"/>
  <c r="B305" i="5"/>
  <c r="B249" i="5"/>
  <c r="B193" i="5"/>
  <c r="B121" i="5"/>
  <c r="B73" i="5"/>
  <c r="B57" i="5"/>
  <c r="B33" i="5"/>
  <c r="B137" i="5"/>
  <c r="B72" i="5"/>
  <c r="B245" i="5"/>
  <c r="B117" i="5"/>
  <c r="B136" i="5"/>
  <c r="B287" i="5"/>
  <c r="B279" i="5"/>
  <c r="B263" i="5"/>
  <c r="B255" i="5"/>
  <c r="B239" i="5"/>
  <c r="B231" i="5"/>
  <c r="B215" i="5"/>
  <c r="B207" i="5"/>
  <c r="B191" i="5"/>
  <c r="B183" i="5"/>
  <c r="B167" i="5"/>
  <c r="B159" i="5"/>
  <c r="B151" i="5"/>
  <c r="B143" i="5"/>
  <c r="B135" i="5"/>
  <c r="B127" i="5"/>
  <c r="B119" i="5"/>
  <c r="B103" i="5"/>
  <c r="B95" i="5"/>
  <c r="B79" i="5"/>
  <c r="B71" i="5"/>
  <c r="B63" i="5"/>
  <c r="B55" i="5"/>
  <c r="B47" i="5"/>
  <c r="B31" i="5"/>
  <c r="B23" i="5"/>
  <c r="B301" i="5"/>
  <c r="B237" i="5"/>
  <c r="B109" i="5"/>
  <c r="B45" i="5"/>
  <c r="B273" i="5"/>
  <c r="B225" i="5"/>
  <c r="B185" i="5"/>
  <c r="B169" i="5"/>
  <c r="B129" i="5"/>
  <c r="B105" i="5"/>
  <c r="B49" i="5"/>
  <c r="B25" i="5"/>
  <c r="B253" i="5"/>
  <c r="B61" i="5"/>
  <c r="B89" i="5"/>
  <c r="B303" i="5"/>
  <c r="B125" i="5"/>
  <c r="B78" i="5"/>
  <c r="B293" i="5"/>
  <c r="B229" i="5"/>
  <c r="B165" i="5"/>
  <c r="B37" i="5"/>
  <c r="B289" i="5"/>
  <c r="B241" i="5"/>
  <c r="B217" i="5"/>
  <c r="B177" i="5"/>
  <c r="B97" i="5"/>
  <c r="B81" i="5"/>
  <c r="B17" i="5"/>
  <c r="B189" i="5"/>
  <c r="B41" i="5"/>
  <c r="B264" i="5"/>
  <c r="B181" i="5"/>
  <c r="B214" i="5"/>
  <c r="B110" i="5"/>
  <c r="B123" i="5"/>
  <c r="B75" i="5"/>
  <c r="B285" i="5"/>
  <c r="B157" i="5"/>
  <c r="B93" i="5"/>
  <c r="B29" i="5"/>
  <c r="B265" i="5"/>
  <c r="B209" i="5"/>
  <c r="B145" i="5"/>
  <c r="B300" i="5"/>
  <c r="B292" i="5"/>
  <c r="B284" i="5"/>
  <c r="B276" i="5"/>
  <c r="B268" i="5"/>
  <c r="B260" i="5"/>
  <c r="B244" i="5"/>
  <c r="B236" i="5"/>
  <c r="B220" i="5"/>
  <c r="B212" i="5"/>
  <c r="B204" i="5"/>
  <c r="B196" i="5"/>
  <c r="B180" i="5"/>
  <c r="B172" i="5"/>
  <c r="B156" i="5"/>
  <c r="B148" i="5"/>
  <c r="B140" i="5"/>
  <c r="B132" i="5"/>
  <c r="B116" i="5"/>
  <c r="B108" i="5"/>
  <c r="B92" i="5"/>
  <c r="B84" i="5"/>
  <c r="B76" i="5"/>
  <c r="B68" i="5"/>
  <c r="B52" i="5"/>
  <c r="B44" i="5"/>
  <c r="B28" i="5"/>
  <c r="B20" i="5"/>
  <c r="B12" i="5"/>
  <c r="B277" i="5"/>
  <c r="B213" i="5"/>
  <c r="B85" i="5"/>
  <c r="B21" i="5"/>
  <c r="B281" i="5"/>
  <c r="B233" i="5"/>
  <c r="B201" i="5"/>
  <c r="B153" i="5"/>
  <c r="B113" i="5"/>
  <c r="B299" i="5"/>
  <c r="B275" i="5"/>
  <c r="B267" i="5"/>
  <c r="B251" i="5"/>
  <c r="B243" i="5"/>
  <c r="B227" i="5"/>
  <c r="B219" i="5"/>
  <c r="B203" i="5"/>
  <c r="B195" i="5"/>
  <c r="B179" i="5"/>
  <c r="B171" i="5"/>
  <c r="B163" i="5"/>
  <c r="B155" i="5"/>
  <c r="B139" i="5"/>
  <c r="B131" i="5"/>
  <c r="B115" i="5"/>
  <c r="B107" i="5"/>
  <c r="B91" i="5"/>
  <c r="B83" i="5"/>
  <c r="B67" i="5"/>
  <c r="B59" i="5"/>
  <c r="B43" i="5"/>
  <c r="B35" i="5"/>
  <c r="B19" i="5"/>
  <c r="B228" i="5"/>
  <c r="B205" i="5"/>
  <c r="B141" i="5"/>
  <c r="B278" i="5"/>
  <c r="B174" i="5"/>
  <c r="B142" i="5"/>
  <c r="B70" i="5"/>
  <c r="B38" i="5"/>
  <c r="B286" i="5"/>
  <c r="B182" i="5"/>
  <c r="B150" i="5"/>
  <c r="B46" i="5"/>
  <c r="B14" i="5"/>
  <c r="B254" i="5"/>
  <c r="B222" i="5"/>
  <c r="B118" i="5"/>
  <c r="B86" i="5"/>
  <c r="B190" i="5"/>
  <c r="B158" i="5"/>
  <c r="B54" i="5"/>
  <c r="B22" i="5"/>
  <c r="B294" i="5"/>
  <c r="B230" i="5"/>
  <c r="B126" i="5"/>
  <c r="B94" i="5"/>
  <c r="B262" i="5"/>
  <c r="B302" i="5"/>
  <c r="B270" i="5"/>
  <c r="B198" i="5"/>
  <c r="B166" i="5"/>
  <c r="B62" i="5"/>
  <c r="B30" i="5"/>
  <c r="B238" i="5"/>
  <c r="B206" i="5"/>
  <c r="B134" i="5"/>
  <c r="B102" i="5"/>
  <c r="I11" i="1"/>
  <c r="I9" i="1"/>
  <c r="I5" i="1"/>
  <c r="I8" i="1"/>
  <c r="I13" i="1"/>
  <c r="I10" i="1"/>
  <c r="I12" i="1"/>
  <c r="I7" i="1"/>
  <c r="E5" i="3"/>
  <c r="H12" i="4"/>
  <c r="H11" i="4"/>
  <c r="G12" i="4"/>
  <c r="G11" i="4"/>
  <c r="E12" i="4"/>
  <c r="E11" i="4"/>
  <c r="C12" i="4"/>
  <c r="C11" i="4"/>
  <c r="D12" i="4"/>
  <c r="F12" i="4"/>
  <c r="I12" i="4"/>
  <c r="B12" i="4"/>
  <c r="D11" i="4"/>
  <c r="F11" i="4"/>
  <c r="I11" i="4"/>
  <c r="B11" i="4"/>
  <c r="B8" i="5"/>
  <c r="B10" i="5"/>
  <c r="B11" i="5"/>
  <c r="B9" i="5"/>
  <c r="B7" i="5"/>
  <c r="B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Bryon Smedley</author>
  </authors>
  <commentList>
    <comment ref="D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Rep must have a Bonus &gt; $10,000 and a Status &gt;= 2</t>
        </r>
      </text>
    </comment>
    <comment ref="E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Rep must have a Bonus &gt; $0.00 or a Status = 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Bryon Smedley</author>
  </authors>
  <commentList>
    <comment ref="D5" authorId="0" shapeId="0" xr:uid="{D15F4EA9-6FC2-4312-9576-64CD6D26E27F}">
      <text>
        <r>
          <rPr>
            <b/>
            <sz val="8"/>
            <color indexed="81"/>
            <rFont val="Tahoma"/>
            <family val="2"/>
          </rPr>
          <t>Rep must have a Bonus &gt; $10,000 and a Status &gt;= 2</t>
        </r>
      </text>
    </comment>
    <comment ref="E5" authorId="0" shapeId="0" xr:uid="{99574AA1-A2D6-489A-A73A-E11310E4E1BD}">
      <text>
        <r>
          <rPr>
            <b/>
            <sz val="8"/>
            <color indexed="81"/>
            <rFont val="Tahoma"/>
            <family val="2"/>
          </rPr>
          <t>Rep must have a Bonus &gt; $0.00 or a Status = 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<sst xmlns="http://schemas.openxmlformats.org/spreadsheetml/2006/main" count="796" uniqueCount="376">
  <si>
    <t>Order Record</t>
  </si>
  <si>
    <t>Company</t>
  </si>
  <si>
    <t>Part</t>
  </si>
  <si>
    <t>Total Cost</t>
  </si>
  <si>
    <t>SportsCity</t>
  </si>
  <si>
    <t>Athlete's Dream</t>
  </si>
  <si>
    <t>Sports Emporium</t>
  </si>
  <si>
    <t>SportsWorld</t>
  </si>
  <si>
    <t>Tennis Joint</t>
  </si>
  <si>
    <t>Athlete's World</t>
  </si>
  <si>
    <t>Sportsman's Den</t>
  </si>
  <si>
    <t>World of Sports</t>
  </si>
  <si>
    <t>Specialty Sports</t>
  </si>
  <si>
    <t>Shipping Cost</t>
  </si>
  <si>
    <t>Jan</t>
  </si>
  <si>
    <t>Feb</t>
  </si>
  <si>
    <t>Mar</t>
  </si>
  <si>
    <t>Qtr1</t>
  </si>
  <si>
    <t>Quota</t>
  </si>
  <si>
    <t>Bonus</t>
  </si>
  <si>
    <t>Status</t>
  </si>
  <si>
    <t>Withhold</t>
  </si>
  <si>
    <t>Smith, S.</t>
  </si>
  <si>
    <t>Brown, N.</t>
  </si>
  <si>
    <t>Wallace, F.</t>
  </si>
  <si>
    <t>Adams, G.</t>
  </si>
  <si>
    <t>Stephens, J.</t>
  </si>
  <si>
    <t>Norris, H.</t>
  </si>
  <si>
    <t>Totals</t>
  </si>
  <si>
    <t>Averages</t>
  </si>
  <si>
    <t>Actual vs. Quota</t>
  </si>
  <si>
    <t>Qtr2</t>
  </si>
  <si>
    <t>Qtr3</t>
  </si>
  <si>
    <t>Qtr4</t>
  </si>
  <si>
    <t>Qualify for:</t>
  </si>
  <si>
    <t>Award?</t>
  </si>
  <si>
    <t>Raise?</t>
  </si>
  <si>
    <t>XV-1596</t>
  </si>
  <si>
    <t>EX-3432</t>
  </si>
  <si>
    <t>CW-9569</t>
  </si>
  <si>
    <t>BI-4341</t>
  </si>
  <si>
    <t>AZ-5165</t>
  </si>
  <si>
    <t>OV-9312</t>
  </si>
  <si>
    <t>UH-2019</t>
  </si>
  <si>
    <t>PN-1327</t>
  </si>
  <si>
    <t>XU-6551</t>
  </si>
  <si>
    <t>FG-3304</t>
  </si>
  <si>
    <t>OC-6152</t>
  </si>
  <si>
    <t>IX-6242</t>
  </si>
  <si>
    <t>KJ-5766</t>
  </si>
  <si>
    <t>RE-6501</t>
  </si>
  <si>
    <t>JL-7315</t>
  </si>
  <si>
    <t>AJ-8915</t>
  </si>
  <si>
    <t>JC-3459</t>
  </si>
  <si>
    <t>PW-3231</t>
  </si>
  <si>
    <t>YH-6189</t>
  </si>
  <si>
    <t>UC-1868</t>
  </si>
  <si>
    <t>UJ-8332</t>
  </si>
  <si>
    <t>SE-4238</t>
  </si>
  <si>
    <t>DD-9739</t>
  </si>
  <si>
    <t>HA-7478</t>
  </si>
  <si>
    <t>BCTI Sporting Goods</t>
  </si>
  <si>
    <t>Unit Weight</t>
  </si>
  <si>
    <t>Total Weight</t>
  </si>
  <si>
    <t>Shipping Charge</t>
  </si>
  <si>
    <t>Unit Cost</t>
  </si>
  <si>
    <t>Quantity</t>
  </si>
  <si>
    <t>Part Number</t>
  </si>
  <si>
    <t>Grand Total</t>
  </si>
  <si>
    <t>Sales Force Bonuses &amp; Withholdings</t>
  </si>
  <si>
    <t>Sales Force Raises &amp; Awards</t>
  </si>
  <si>
    <t>Fred Smith</t>
  </si>
  <si>
    <t>Dixie Adams</t>
  </si>
  <si>
    <t>Heather Lambert</t>
  </si>
  <si>
    <t>Loren Perez</t>
  </si>
  <si>
    <t>Jana Fowler</t>
  </si>
  <si>
    <t>Jaime Rodriquez</t>
  </si>
  <si>
    <t>Alejandro Long</t>
  </si>
  <si>
    <t>Ruth Simpson</t>
  </si>
  <si>
    <t>Paula Jensen</t>
  </si>
  <si>
    <t>Bernadette Wallace</t>
  </si>
  <si>
    <t>Kari Murphy</t>
  </si>
  <si>
    <t>Cassandra Warner</t>
  </si>
  <si>
    <t>Eula Gilbert</t>
  </si>
  <si>
    <t>Luz Walker</t>
  </si>
  <si>
    <t>Eileen Sanders</t>
  </si>
  <si>
    <t>Alberta Bryant</t>
  </si>
  <si>
    <t>Carole Gross</t>
  </si>
  <si>
    <t>Christie Knight</t>
  </si>
  <si>
    <t>Marian Rose</t>
  </si>
  <si>
    <t>Claire Casey</t>
  </si>
  <si>
    <t>Max Bryan</t>
  </si>
  <si>
    <t>Stephanie Hammond</t>
  </si>
  <si>
    <t>Leigh Sandoval</t>
  </si>
  <si>
    <t>Harriet Harmon</t>
  </si>
  <si>
    <t>Winifred Doyle</t>
  </si>
  <si>
    <t>Cindy Williamson</t>
  </si>
  <si>
    <t>Sheldon Barton</t>
  </si>
  <si>
    <t>Edna Manning</t>
  </si>
  <si>
    <t>Lester Dunn</t>
  </si>
  <si>
    <t>Sheryl Gill</t>
  </si>
  <si>
    <t>Kathy Drake</t>
  </si>
  <si>
    <t>Bethany Hernandez</t>
  </si>
  <si>
    <t>Alvin Turner</t>
  </si>
  <si>
    <t>Melba Green</t>
  </si>
  <si>
    <t>Israel Hart</t>
  </si>
  <si>
    <t>Fannie Lawson</t>
  </si>
  <si>
    <t>Evelyn Stevenson</t>
  </si>
  <si>
    <t>Derek Park</t>
  </si>
  <si>
    <t>Leonard Parker</t>
  </si>
  <si>
    <t>Leon Jefferson</t>
  </si>
  <si>
    <t>Chad Love</t>
  </si>
  <si>
    <t>Nicole Swanson</t>
  </si>
  <si>
    <t>Nicolas Ortiz</t>
  </si>
  <si>
    <t>Blanca Horton</t>
  </si>
  <si>
    <t>Maureen Chambers</t>
  </si>
  <si>
    <t>Nick Lyons</t>
  </si>
  <si>
    <t>Cynthia Franklin</t>
  </si>
  <si>
    <t>Elmer Logan</t>
  </si>
  <si>
    <t>Crystal Wise</t>
  </si>
  <si>
    <t>Adrian Reed</t>
  </si>
  <si>
    <t>Theresa Fields</t>
  </si>
  <si>
    <t>Hope Hudson</t>
  </si>
  <si>
    <t>Monica Copeland</t>
  </si>
  <si>
    <t>Alyssa Nelson</t>
  </si>
  <si>
    <t>Jan Garza</t>
  </si>
  <si>
    <t>Bridget Maldonado</t>
  </si>
  <si>
    <t>Roger Marshall</t>
  </si>
  <si>
    <t>Carlos Crawford</t>
  </si>
  <si>
    <t>Andre Flowers</t>
  </si>
  <si>
    <t>Garry May</t>
  </si>
  <si>
    <t>Luke Moran</t>
  </si>
  <si>
    <t>Guadalupe Guzman</t>
  </si>
  <si>
    <t>Brad Hicks</t>
  </si>
  <si>
    <t>Dewey Black</t>
  </si>
  <si>
    <t>Ricky Lloyd</t>
  </si>
  <si>
    <t>Marvin Moody</t>
  </si>
  <si>
    <t>Freddie Scott</t>
  </si>
  <si>
    <t>Alicia Gomez</t>
  </si>
  <si>
    <t>Sheila Mitchell</t>
  </si>
  <si>
    <t>Rachel Brooks</t>
  </si>
  <si>
    <t>Tony Ramirez</t>
  </si>
  <si>
    <t>Horace Payne</t>
  </si>
  <si>
    <t>Virginia Kelley</t>
  </si>
  <si>
    <t>Jason Cain</t>
  </si>
  <si>
    <t>Toni Bush</t>
  </si>
  <si>
    <t>Laverne Waters</t>
  </si>
  <si>
    <t>Russell Cortez</t>
  </si>
  <si>
    <t>Adam Myers</t>
  </si>
  <si>
    <t>Katherine Vargas</t>
  </si>
  <si>
    <t>Warren Morton</t>
  </si>
  <si>
    <t>Julio Sutton</t>
  </si>
  <si>
    <t>Wilson Wilson</t>
  </si>
  <si>
    <t>Ted Potter</t>
  </si>
  <si>
    <t>Mercedes Mccarthy</t>
  </si>
  <si>
    <t>Franklin Delgado</t>
  </si>
  <si>
    <t>Sean Frazier</t>
  </si>
  <si>
    <t>Leroy Bowen</t>
  </si>
  <si>
    <t>Felipe Wheeler</t>
  </si>
  <si>
    <t>Meghan Quinn</t>
  </si>
  <si>
    <t>Flora Barnes</t>
  </si>
  <si>
    <t>Roman Cummings</t>
  </si>
  <si>
    <t>Henrietta Hayes</t>
  </si>
  <si>
    <t>Lorenzo Walsh</t>
  </si>
  <si>
    <t>Willie Sparks</t>
  </si>
  <si>
    <t>Laurie Lynch</t>
  </si>
  <si>
    <t>Caroline Schwartz</t>
  </si>
  <si>
    <t>Gloria Hunter</t>
  </si>
  <si>
    <t>Lindsey Bennett</t>
  </si>
  <si>
    <t>Ebony Moore</t>
  </si>
  <si>
    <t>Allison Roy</t>
  </si>
  <si>
    <t>Beulah Robbins</t>
  </si>
  <si>
    <t>Sheldon Harris</t>
  </si>
  <si>
    <t>Heather Vega</t>
  </si>
  <si>
    <t>Edward Newman</t>
  </si>
  <si>
    <t>Beverly Baker</t>
  </si>
  <si>
    <t>Megan Richards</t>
  </si>
  <si>
    <t>Verna Jefferson</t>
  </si>
  <si>
    <t>Dwight Cummings</t>
  </si>
  <si>
    <t>Albert Figueroa</t>
  </si>
  <si>
    <t>Tami Powell</t>
  </si>
  <si>
    <t>Alton Gibson</t>
  </si>
  <si>
    <t>Ethel Lane</t>
  </si>
  <si>
    <t>Kirk Salazar</t>
  </si>
  <si>
    <t>Patsy Kelley</t>
  </si>
  <si>
    <t>Gregg Rivera</t>
  </si>
  <si>
    <t>Janie James</t>
  </si>
  <si>
    <t>Rosie Valdez</t>
  </si>
  <si>
    <t>Elizabeth Erickson</t>
  </si>
  <si>
    <t>Patricia Doyle</t>
  </si>
  <si>
    <t>Clarence Weaver</t>
  </si>
  <si>
    <t>Ada Roy</t>
  </si>
  <si>
    <t>Alex Mills</t>
  </si>
  <si>
    <t>Guadalupe Dennis</t>
  </si>
  <si>
    <t>Israel Lyons</t>
  </si>
  <si>
    <t>Melba Delgado</t>
  </si>
  <si>
    <t>George Chapman</t>
  </si>
  <si>
    <t>Patti Walsh</t>
  </si>
  <si>
    <t>Preston May</t>
  </si>
  <si>
    <t>Katherine Ramirez</t>
  </si>
  <si>
    <t>Eva Marsh</t>
  </si>
  <si>
    <t>Sergio Pierce</t>
  </si>
  <si>
    <t>Gwendolyn Swanson</t>
  </si>
  <si>
    <t>Josh Hernandez</t>
  </si>
  <si>
    <t>Sarah Cortez</t>
  </si>
  <si>
    <t>Lawrence Butler</t>
  </si>
  <si>
    <t>Keith Gordon</t>
  </si>
  <si>
    <t>Elias Harrison</t>
  </si>
  <si>
    <t>Tomas Murphy</t>
  </si>
  <si>
    <t>Tricia Collier</t>
  </si>
  <si>
    <t>Mona Ramsey</t>
  </si>
  <si>
    <t>Dora Anderson</t>
  </si>
  <si>
    <t>Monique Moore</t>
  </si>
  <si>
    <t>Erma Ramos</t>
  </si>
  <si>
    <t>Shelia Wong</t>
  </si>
  <si>
    <t>Cary Price</t>
  </si>
  <si>
    <t>Freddie Wade</t>
  </si>
  <si>
    <t>Diana Leonard</t>
  </si>
  <si>
    <t>Brenda Webster</t>
  </si>
  <si>
    <t>Debra Mcguire</t>
  </si>
  <si>
    <t>Lamar Maldonado</t>
  </si>
  <si>
    <t>John Miles</t>
  </si>
  <si>
    <t>Benjamin Gray</t>
  </si>
  <si>
    <t>Laverne Griffin</t>
  </si>
  <si>
    <t>Isaac Armstrong</t>
  </si>
  <si>
    <t>Della Cunningham</t>
  </si>
  <si>
    <t>Armando Harvey</t>
  </si>
  <si>
    <t>Calvin Moody</t>
  </si>
  <si>
    <t>Gene Waters</t>
  </si>
  <si>
    <t>Kim Parks</t>
  </si>
  <si>
    <t>Pamela Cobb</t>
  </si>
  <si>
    <t>Glen Rodgers</t>
  </si>
  <si>
    <t>Gretchen Brown</t>
  </si>
  <si>
    <t>Edgar Gilbert</t>
  </si>
  <si>
    <t>Maria Alexander</t>
  </si>
  <si>
    <t>Pat Watts</t>
  </si>
  <si>
    <t>Lorenzo Cain</t>
  </si>
  <si>
    <t>Eric Santos</t>
  </si>
  <si>
    <t>Toby Evans</t>
  </si>
  <si>
    <t>Brittany Lindsey</t>
  </si>
  <si>
    <t>Raymond Griffith</t>
  </si>
  <si>
    <t>Cathy Peterson</t>
  </si>
  <si>
    <t>Leland Rhodes</t>
  </si>
  <si>
    <t>Elena Morgan</t>
  </si>
  <si>
    <t>Ross Malone</t>
  </si>
  <si>
    <t>Kristin Terry</t>
  </si>
  <si>
    <t>Ann Shaw</t>
  </si>
  <si>
    <t>Beatrice Ward</t>
  </si>
  <si>
    <t>Bryant Knight</t>
  </si>
  <si>
    <t>Myra Crawford</t>
  </si>
  <si>
    <t>Danielle Bowman</t>
  </si>
  <si>
    <t>Randolph Ford</t>
  </si>
  <si>
    <t>Marcella Yates</t>
  </si>
  <si>
    <t>Leticia Thompson</t>
  </si>
  <si>
    <t>Natasha Wagner</t>
  </si>
  <si>
    <t>Andrew Love</t>
  </si>
  <si>
    <t>Rosalie Hanson</t>
  </si>
  <si>
    <t>Nichole Kelly</t>
  </si>
  <si>
    <t>Carroll Pope</t>
  </si>
  <si>
    <t>Ed Nash</t>
  </si>
  <si>
    <t>Kathy Warner</t>
  </si>
  <si>
    <t>Fannie Payne</t>
  </si>
  <si>
    <t>Judy Allison</t>
  </si>
  <si>
    <t>Kristina Frank</t>
  </si>
  <si>
    <t>Alberto Reynolds</t>
  </si>
  <si>
    <t>Victor George</t>
  </si>
  <si>
    <t>Derrick Brock</t>
  </si>
  <si>
    <t>Sheila Harmon</t>
  </si>
  <si>
    <t>Dave Vaughn</t>
  </si>
  <si>
    <t>Tara Pena</t>
  </si>
  <si>
    <t>Christine Caldwell</t>
  </si>
  <si>
    <t>Carrie Perry</t>
  </si>
  <si>
    <t>Cary Lawrence</t>
  </si>
  <si>
    <t>Margie Hill</t>
  </si>
  <si>
    <t>Steven Fox</t>
  </si>
  <si>
    <t>Sonya Watson</t>
  </si>
  <si>
    <t>Carol Ortega</t>
  </si>
  <si>
    <t>Brooke Silva</t>
  </si>
  <si>
    <t>Owen Harvey</t>
  </si>
  <si>
    <t>Colleen Weaver</t>
  </si>
  <si>
    <t>Gertrude Fowler</t>
  </si>
  <si>
    <t>Jean Cortez</t>
  </si>
  <si>
    <t>Allan James</t>
  </si>
  <si>
    <t>Monica Joseph</t>
  </si>
  <si>
    <t>Cindy Patterson</t>
  </si>
  <si>
    <t>Kim Dunn</t>
  </si>
  <si>
    <t>Raquel Kim</t>
  </si>
  <si>
    <t>Mindy Newman</t>
  </si>
  <si>
    <t>Pat Rios</t>
  </si>
  <si>
    <t>Francis Martin</t>
  </si>
  <si>
    <t>Dorothy Nelson</t>
  </si>
  <si>
    <t>Sheldon Wells</t>
  </si>
  <si>
    <t>Latoya Wilson</t>
  </si>
  <si>
    <t>Shari Patrick</t>
  </si>
  <si>
    <t>Rosie Robinson</t>
  </si>
  <si>
    <t>Terence Schmidt</t>
  </si>
  <si>
    <t>Gustavo Park</t>
  </si>
  <si>
    <t>Ginger Patton</t>
  </si>
  <si>
    <t>Emilio Sandoval</t>
  </si>
  <si>
    <t>Victoria Owen</t>
  </si>
  <si>
    <t>Toni Barber</t>
  </si>
  <si>
    <t>Marco Cooper</t>
  </si>
  <si>
    <t>Leticia Valdez</t>
  </si>
  <si>
    <t>Geraldine Floyd</t>
  </si>
  <si>
    <t>Phyllis Howard</t>
  </si>
  <si>
    <t>Kari Summers</t>
  </si>
  <si>
    <t>Joann Adkins</t>
  </si>
  <si>
    <t>Isaac Luna</t>
  </si>
  <si>
    <t>Alfred Bridges</t>
  </si>
  <si>
    <t>Vanessa Webster</t>
  </si>
  <si>
    <t>Sandy Henry</t>
  </si>
  <si>
    <t>Claude Norris</t>
  </si>
  <si>
    <t>Janie Lamb</t>
  </si>
  <si>
    <t>Marion Frazier</t>
  </si>
  <si>
    <t>Ryan Carpenter</t>
  </si>
  <si>
    <t>Irene Mcguire</t>
  </si>
  <si>
    <t>Raymond Barrett</t>
  </si>
  <si>
    <t>Lynne Simmons</t>
  </si>
  <si>
    <t>Edgar Jackson</t>
  </si>
  <si>
    <t>Ada Copeland</t>
  </si>
  <si>
    <t>Kendra Clayton</t>
  </si>
  <si>
    <t>Adam Riley</t>
  </si>
  <si>
    <t>Gail Thompson</t>
  </si>
  <si>
    <t>Stacy Newton</t>
  </si>
  <si>
    <t>Dustin Estrada</t>
  </si>
  <si>
    <t>Gladys Bush</t>
  </si>
  <si>
    <t>Trevor Robbins</t>
  </si>
  <si>
    <t>Louise Hoffman</t>
  </si>
  <si>
    <t>Julia Zimmerman</t>
  </si>
  <si>
    <t>Norman Washington</t>
  </si>
  <si>
    <t>Timmy Lloyd</t>
  </si>
  <si>
    <t>Brittany Carter</t>
  </si>
  <si>
    <t>Alfonso Mack</t>
  </si>
  <si>
    <t>Genevieve Spencer</t>
  </si>
  <si>
    <t>Allison Phillips</t>
  </si>
  <si>
    <t>Brett Cox</t>
  </si>
  <si>
    <t>Christie Fitzgerald</t>
  </si>
  <si>
    <t>Elias Hunt</t>
  </si>
  <si>
    <t>Israel Williamson</t>
  </si>
  <si>
    <t>Elena Hart</t>
  </si>
  <si>
    <t>Sharon Jones</t>
  </si>
  <si>
    <t>Sheila Barker</t>
  </si>
  <si>
    <t>Ernesto Figueroa</t>
  </si>
  <si>
    <t>Terrance Griffin</t>
  </si>
  <si>
    <t>Anthony Perez</t>
  </si>
  <si>
    <t>Harry Brown</t>
  </si>
  <si>
    <t>Vickie Rodgers</t>
  </si>
  <si>
    <t>Dixie Jacobs</t>
  </si>
  <si>
    <t>Dan Bryan</t>
  </si>
  <si>
    <t>Billie Robertson</t>
  </si>
  <si>
    <t>Rose Ray</t>
  </si>
  <si>
    <t>Renee Cummings</t>
  </si>
  <si>
    <t>Clay Lynch</t>
  </si>
  <si>
    <t>Donnie Klein</t>
  </si>
  <si>
    <t>Naomi Collins</t>
  </si>
  <si>
    <t>Stanley Larson</t>
  </si>
  <si>
    <t>Tomas Tran</t>
  </si>
  <si>
    <t>Dallas Garza</t>
  </si>
  <si>
    <t>Sophie Haynes</t>
  </si>
  <si>
    <t>Ida Norman</t>
  </si>
  <si>
    <t>Robyn Padilla</t>
  </si>
  <si>
    <t>Cheryl Bennett</t>
  </si>
  <si>
    <t>Lindsay Grant</t>
  </si>
  <si>
    <t>Kelly Austin</t>
  </si>
  <si>
    <t>Joe Rogers</t>
  </si>
  <si>
    <t>Julius Cohen</t>
  </si>
  <si>
    <t>Hugh Todd</t>
  </si>
  <si>
    <t>Clinton Hale</t>
  </si>
  <si>
    <t>Pearl Moss</t>
  </si>
  <si>
    <t>Levi Walters</t>
  </si>
  <si>
    <t>Lucy Miller</t>
  </si>
  <si>
    <t>Sales Representative</t>
  </si>
  <si>
    <t>Bonus Amount</t>
  </si>
  <si>
    <t>Withholding Rates</t>
  </si>
  <si>
    <t>See Comments
for
Raise and Award Requirements</t>
  </si>
  <si>
    <t>BCTI Sales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</si>
</sst>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\ ;\(&quot;$&quot;#,##0\)"/>
    <numFmt numFmtId="165" formatCode="&quot;$&quot;#,##0.00"/>
    <numFmt numFmtId="166" formatCode="0&quot; lbs&quot;"/>
    <numFmt numFmtId="167" formatCode="#,##0&quot; lbs&quot;"/>
    <numFmt numFmtId="168" formatCode="&quot;$&quot;#,##0"/>
    <numFmt numFmtId="169" formatCode="0.0%"/>
    <numFmt numFmtId="170" formatCode="_(* #,##0_);_(* \(#,##0\);_(* &quot;-&quot;??_);_(@_)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ourier New"/>
      <family val="3"/>
    </font>
    <font>
      <b/>
      <sz val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8"/>
      <color theme="6" tint="-0.499984740745262"/>
      <name val="Arial"/>
      <family val="2"/>
    </font>
    <font>
      <b/>
      <sz val="10"/>
      <color theme="9" tint="-0.249977111117893"/>
      <name val="Arial"/>
      <family val="2"/>
    </font>
    <font>
      <b/>
      <sz val="14"/>
      <color theme="9" tint="-0.249977111117893"/>
      <name val="Arial"/>
      <family val="2"/>
    </font>
    <font>
      <b/>
      <sz val="12"/>
      <color theme="6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7558519241921"/>
      </top>
      <bottom style="thin">
        <color theme="5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2">
    <xf numFmtId="0" fontId="0" fillId="0" borderId="0"/>
    <xf numFmtId="4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1" applyNumberFormat="0" applyFont="0" applyFill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10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" fontId="0" fillId="0" borderId="0" xfId="0" applyNumberFormat="1"/>
    <xf numFmtId="3" fontId="0" fillId="0" borderId="0" xfId="0" applyNumberFormat="1"/>
    <xf numFmtId="44" fontId="0" fillId="0" borderId="0" xfId="3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3" fontId="1" fillId="0" borderId="6" xfId="0" applyNumberFormat="1" applyFont="1" applyBorder="1"/>
    <xf numFmtId="3" fontId="1" fillId="0" borderId="6" xfId="1" applyNumberFormat="1" applyFont="1" applyBorder="1"/>
    <xf numFmtId="3" fontId="1" fillId="0" borderId="7" xfId="0" applyNumberFormat="1" applyFont="1" applyBorder="1"/>
    <xf numFmtId="0" fontId="1" fillId="0" borderId="8" xfId="0" applyFon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3" fontId="1" fillId="0" borderId="11" xfId="0" applyNumberFormat="1" applyFont="1" applyBorder="1"/>
    <xf numFmtId="0" fontId="1" fillId="0" borderId="12" xfId="0" applyFont="1" applyBorder="1"/>
    <xf numFmtId="3" fontId="1" fillId="0" borderId="13" xfId="0" applyNumberFormat="1" applyFont="1" applyBorder="1"/>
    <xf numFmtId="3" fontId="1" fillId="0" borderId="14" xfId="1" applyNumberFormat="1" applyFont="1" applyBorder="1"/>
    <xf numFmtId="3" fontId="1" fillId="0" borderId="14" xfId="0" applyNumberFormat="1" applyFont="1" applyBorder="1"/>
    <xf numFmtId="3" fontId="1" fillId="0" borderId="15" xfId="0" applyNumberFormat="1" applyFont="1" applyBorder="1"/>
    <xf numFmtId="0" fontId="1" fillId="0" borderId="7" xfId="0" applyFont="1" applyBorder="1"/>
    <xf numFmtId="165" fontId="0" fillId="0" borderId="0" xfId="3" applyNumberFormat="1" applyFont="1"/>
    <xf numFmtId="165" fontId="2" fillId="0" borderId="0" xfId="3" applyNumberFormat="1" applyFont="1" applyAlignment="1">
      <alignment horizontal="right"/>
    </xf>
    <xf numFmtId="0" fontId="0" fillId="0" borderId="0" xfId="0" applyAlignment="1">
      <alignment horizontal="center"/>
    </xf>
    <xf numFmtId="166" fontId="0" fillId="0" borderId="0" xfId="0" applyNumberForma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167" fontId="0" fillId="0" borderId="0" xfId="3" applyNumberFormat="1" applyFont="1"/>
    <xf numFmtId="0" fontId="0" fillId="0" borderId="0" xfId="0" applyAlignment="1">
      <alignment vertical="center"/>
    </xf>
    <xf numFmtId="0" fontId="8" fillId="2" borderId="16" xfId="0" applyFont="1" applyFill="1" applyBorder="1" applyAlignment="1">
      <alignment horizontal="right" vertical="center" indent="1"/>
    </xf>
    <xf numFmtId="0" fontId="8" fillId="2" borderId="17" xfId="0" applyFont="1" applyFill="1" applyBorder="1" applyAlignment="1">
      <alignment horizontal="right" vertical="center" indent="1"/>
    </xf>
    <xf numFmtId="167" fontId="9" fillId="3" borderId="16" xfId="10" applyNumberFormat="1" applyFont="1" applyFill="1" applyBorder="1" applyAlignment="1">
      <alignment horizontal="center" vertical="center"/>
    </xf>
    <xf numFmtId="167" fontId="9" fillId="0" borderId="16" xfId="10" applyNumberFormat="1" applyFont="1" applyBorder="1" applyAlignment="1">
      <alignment horizontal="center" vertical="center"/>
    </xf>
    <xf numFmtId="165" fontId="9" fillId="3" borderId="17" xfId="3" applyNumberFormat="1" applyFont="1" applyFill="1" applyBorder="1" applyAlignment="1">
      <alignment horizontal="center" vertical="center"/>
    </xf>
    <xf numFmtId="165" fontId="9" fillId="0" borderId="17" xfId="3" applyNumberFormat="1" applyFont="1" applyBorder="1" applyAlignment="1">
      <alignment horizontal="center" vertical="center"/>
    </xf>
    <xf numFmtId="165" fontId="0" fillId="0" borderId="0" xfId="10" applyNumberFormat="1" applyFont="1"/>
    <xf numFmtId="168" fontId="0" fillId="0" borderId="0" xfId="0" applyNumberFormat="1"/>
    <xf numFmtId="0" fontId="0" fillId="0" borderId="0" xfId="0" applyAlignment="1">
      <alignment horizontal="right"/>
    </xf>
    <xf numFmtId="0" fontId="13" fillId="0" borderId="0" xfId="0" applyFont="1"/>
    <xf numFmtId="0" fontId="12" fillId="0" borderId="0" xfId="0" applyFont="1" applyAlignment="1">
      <alignment horizontal="center"/>
    </xf>
    <xf numFmtId="169" fontId="13" fillId="0" borderId="0" xfId="0" applyNumberFormat="1" applyFont="1" applyAlignment="1">
      <alignment horizontal="center"/>
    </xf>
    <xf numFmtId="0" fontId="9" fillId="5" borderId="18" xfId="0" applyFont="1" applyFill="1" applyBorder="1" applyAlignment="1">
      <alignment horizontal="center"/>
    </xf>
    <xf numFmtId="9" fontId="9" fillId="5" borderId="19" xfId="11" applyFont="1" applyFill="1" applyBorder="1" applyAlignment="1">
      <alignment horizontal="center"/>
    </xf>
    <xf numFmtId="0" fontId="9" fillId="5" borderId="20" xfId="0" applyFont="1" applyFill="1" applyBorder="1" applyAlignment="1">
      <alignment horizontal="center"/>
    </xf>
    <xf numFmtId="9" fontId="9" fillId="5" borderId="21" xfId="11" applyFont="1" applyFill="1" applyBorder="1" applyAlignment="1">
      <alignment horizontal="center"/>
    </xf>
    <xf numFmtId="0" fontId="9" fillId="0" borderId="20" xfId="0" applyFont="1" applyBorder="1" applyAlignment="1">
      <alignment horizontal="center"/>
    </xf>
    <xf numFmtId="9" fontId="9" fillId="0" borderId="21" xfId="11" applyFont="1" applyBorder="1" applyAlignment="1">
      <alignment horizontal="center"/>
    </xf>
    <xf numFmtId="0" fontId="3" fillId="0" borderId="22" xfId="0" applyFont="1" applyBorder="1"/>
    <xf numFmtId="0" fontId="0" fillId="0" borderId="22" xfId="0" applyBorder="1" applyAlignment="1">
      <alignment horizontal="center"/>
    </xf>
    <xf numFmtId="0" fontId="0" fillId="0" borderId="0" xfId="0" applyAlignment="1">
      <alignment horizontal="left"/>
    </xf>
    <xf numFmtId="170" fontId="0" fillId="0" borderId="0" xfId="10" applyNumberFormat="1" applyFont="1"/>
    <xf numFmtId="4" fontId="5" fillId="0" borderId="0" xfId="0" applyNumberFormat="1" applyFont="1" applyAlignment="1">
      <alignment horizontal="centerContinuous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8" fillId="6" borderId="18" xfId="0" applyNumberFormat="1" applyFont="1" applyFill="1" applyBorder="1" applyAlignment="1">
      <alignment horizontal="center"/>
    </xf>
    <xf numFmtId="4" fontId="8" fillId="6" borderId="19" xfId="0" applyNumberFormat="1" applyFont="1" applyFill="1" applyBorder="1" applyAlignment="1">
      <alignment horizontal="center"/>
    </xf>
    <xf numFmtId="4" fontId="10" fillId="7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8" fillId="4" borderId="22" xfId="0" applyFont="1" applyFill="1" applyBorder="1" applyAlignment="1">
      <alignment horizontal="center"/>
    </xf>
  </cellXfs>
  <cellStyles count="12">
    <cellStyle name="Comma" xfId="10" builtinId="3"/>
    <cellStyle name="Comma_Comm19" xfId="1" xr:uid="{00000000-0005-0000-0000-000000000000}"/>
    <cellStyle name="Comma0" xfId="2" xr:uid="{00000000-0005-0000-0000-000001000000}"/>
    <cellStyle name="Currency" xfId="3" builtinId="4"/>
    <cellStyle name="Currency0" xfId="4" xr:uid="{00000000-0005-0000-0000-000004000000}"/>
    <cellStyle name="Date" xfId="5" xr:uid="{00000000-0005-0000-0000-000005000000}"/>
    <cellStyle name="Fixed" xfId="6" xr:uid="{00000000-0005-0000-0000-000006000000}"/>
    <cellStyle name="Heading 1" xfId="7" builtinId="16" customBuiltin="1"/>
    <cellStyle name="Heading 2" xfId="8" builtinId="17" customBuiltin="1"/>
    <cellStyle name="Normal" xfId="0" builtinId="0"/>
    <cellStyle name="Percent" xfId="11" builtinId="5"/>
    <cellStyle name="Total" xfId="9" builtinId="25" customBuiltin="1"/>
  </cellStyles>
  <dxfs count="54"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</dxf>
    <dxf>
      <alignment horizontal="center" vertical="bottom" textRotation="0" wrapText="0" indent="0" justifyLastLine="0" shrinkToFit="0" readingOrder="0"/>
    </dxf>
    <dxf>
      <border>
        <bottom style="thin">
          <color rgb="FF9BBB59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6"/>
        </left>
        <right style="thin">
          <color theme="6"/>
        </right>
        <top/>
        <bottom/>
        <vertical style="thin">
          <color theme="6"/>
        </vertical>
        <horizontal/>
      </border>
    </dxf>
    <dxf>
      <numFmt numFmtId="168" formatCode="&quot;$&quot;#,##0"/>
    </dxf>
    <dxf>
      <numFmt numFmtId="0" formatCode="General"/>
      <alignment horizontal="center" vertical="bottom" textRotation="0" wrapText="0" indent="0" justifyLastLine="0" shrinkToFit="0" readingOrder="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#,##0&quot; lbs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70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numFmt numFmtId="166" formatCode="0&quot; lbs&quot;"/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</dxf>
    <dxf>
      <alignment horizontal="center" vertical="bottom" textRotation="0" wrapText="0" indent="0" justifyLastLine="0" shrinkToFit="0" readingOrder="0"/>
    </dxf>
    <dxf>
      <border>
        <bottom style="thin">
          <color theme="6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6"/>
        </left>
        <right style="thin">
          <color theme="6"/>
        </right>
        <top/>
        <bottom/>
        <vertical style="thin">
          <color theme="6"/>
        </vertical>
        <horizontal/>
      </border>
    </dxf>
    <dxf>
      <numFmt numFmtId="168" formatCode="&quot;$&quot;#,##0"/>
    </dxf>
    <dxf>
      <numFmt numFmtId="0" formatCode="General"/>
      <alignment horizontal="center" vertical="bottom" textRotation="0" wrapText="0" indent="0" justifyLastLine="0" shrinkToFit="0" readingOrder="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numFmt numFmtId="168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#,##0&quot; lbs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70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numFmt numFmtId="166" formatCode="0&quot; lbs&quot;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93D6D-1022-4E90-B3CD-FE5ACCEC13C4}" name="Prices" displayName="Prices" ref="A18:C42" totalsRowShown="0">
  <autoFilter ref="A18:C42" xr:uid="{BC1BD584-BF27-489B-A676-35BD2C95E9A0}">
    <filterColumn colId="0" hiddenButton="1"/>
    <filterColumn colId="1" hiddenButton="1"/>
    <filterColumn colId="2" hiddenButton="1"/>
  </autoFilter>
  <sortState xmlns:xlrd2="http://schemas.microsoft.com/office/spreadsheetml/2017/richdata2" ref="A19:C42">
    <sortCondition ref="A22"/>
  </sortState>
  <tableColumns count="3">
    <tableColumn id="1" xr3:uid="{7619493A-56B6-4A08-BA2C-B2A7853DDCCB}" name="Part Number"/>
    <tableColumn id="2" xr3:uid="{E2407B4D-1615-4A97-97AC-D4C21B81CF1B}" name="Unit Cost" dataCellStyle="Currency"/>
    <tableColumn id="3" xr3:uid="{3A612007-ECBB-43EE-9810-AFC754BF7595}" name="Unit Weight" dataDxfId="5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E9D7035-2956-480A-8E94-1EAA436C32DC}" name="Table3" displayName="Table3" ref="A4:I13" totalsRowShown="0" headerRowDxfId="52" dataDxfId="51" dataCellStyle="Currency">
  <autoFilter ref="A4:I13" xr:uid="{D31D0DDD-4F8B-4663-A2AE-408508B11E7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EC20C184-1271-4218-8373-F1AA218B2637}" name="Company" dataDxfId="50"/>
    <tableColumn id="2" xr3:uid="{7C430CC7-110B-4A49-8E7C-263964FF08C2}" name="Part" dataDxfId="49"/>
    <tableColumn id="3" xr3:uid="{00C97831-D32D-4478-B581-5126D1F17AF7}" name="Unit Cost" dataDxfId="48" dataCellStyle="Currency"/>
    <tableColumn id="4" xr3:uid="{13346952-5F7A-4D19-8746-80FC704EBFF8}" name="Unit Weight" dataDxfId="47" dataCellStyle="Comma"/>
    <tableColumn id="5" xr3:uid="{1947F2AA-04FC-4C58-AF52-3783865C2931}" name="Quantity" dataDxfId="46"/>
    <tableColumn id="6" xr3:uid="{3A8D9B26-0923-4BB5-851D-C9A915CBF184}" name="Total Cost" dataDxfId="45" dataCellStyle="Currency">
      <calculatedColumnFormula>Table3[[#This Row],[Unit Cost]]*Table3[[#This Row],[Quantity]]</calculatedColumnFormula>
    </tableColumn>
    <tableColumn id="7" xr3:uid="{B9CF73EC-6B37-41A2-BA3A-980D8C2527DB}" name="Total Weight" dataDxfId="44" dataCellStyle="Currency">
      <calculatedColumnFormula>Table3[[#This Row],[Unit Weight]]*Table3[[#This Row],[Quantity]]</calculatedColumnFormula>
    </tableColumn>
    <tableColumn id="8" xr3:uid="{EFB6CD53-3243-4C59-93E5-53A04B1D8D56}" name="Shipping Charge" dataDxfId="43" dataCellStyle="Currency"/>
    <tableColumn id="9" xr3:uid="{F7FEC2D6-D7F1-485B-A1E1-A36D198F8B9F}" name="Grand Total" dataDxfId="42" dataCellStyle="Currency">
      <calculatedColumnFormula>Table3[[#This Row],[Total Cost]]+Table3[[#This Row],[Shipping Charge]]</calculatedColumnFormula>
    </tableColumn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4916243-A55E-42CA-88C9-6CF65739E718}" name="Table4" displayName="Table4" ref="A4:I304" totalsRowShown="0">
  <autoFilter ref="A4:I304" xr:uid="{B1DC4FE1-1930-4610-ABBF-30428F45928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F349C469-17F1-44FB-AAAF-FA273E9B6FD6}" name="Sales Representative"/>
    <tableColumn id="2" xr3:uid="{2AAAE286-64DA-45F9-A2D7-CD4836F36E8B}" name="Jan" dataDxfId="41"/>
    <tableColumn id="3" xr3:uid="{7C4E3871-EAC1-4887-9233-FE6B634170FC}" name="Feb" dataDxfId="40"/>
    <tableColumn id="4" xr3:uid="{16D23F73-E331-4BE1-96CC-E2AE7A6643ED}" name="Mar" dataDxfId="39"/>
    <tableColumn id="5" xr3:uid="{96E2F3A3-03B6-420E-82BC-87CB5BF9EA7F}" name="Qtr1" dataDxfId="38">
      <calculatedColumnFormula>SUM(B5:D5)</calculatedColumnFormula>
    </tableColumn>
    <tableColumn id="6" xr3:uid="{4CFB2AC8-3287-4CEB-ADAF-F9C83301A6A1}" name="Quota" dataDxfId="37"/>
    <tableColumn id="7" xr3:uid="{01C8D393-FB28-45F4-95FC-59AF497F1630}" name="Bonus" dataDxfId="36"/>
    <tableColumn id="9" xr3:uid="{7546E55E-CE7C-4231-B864-F5B754C961FE}" name="Status" dataDxfId="35"/>
    <tableColumn id="10" xr3:uid="{EBDD920F-E41A-43B3-925F-C84BDDF02A8A}" name="Withhold" dataDxfId="34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18C1B0C-AFDB-40CD-A90A-43E9377144AA}" name="Table6" displayName="Table6" ref="A5:E305" totalsRowShown="0" headerRowDxfId="33" dataDxfId="31" headerRowBorderDxfId="32">
  <autoFilter ref="A5:E305" xr:uid="{70E64202-49BE-46C2-88DE-1AF8A0F5FAA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306FB6F0-3EAB-4AFB-A62B-721F5D1A8C21}" name="Sales Representative">
      <calculatedColumnFormula>'IF IFs'!A5</calculatedColumnFormula>
    </tableColumn>
    <tableColumn id="2" xr3:uid="{40A0CCF7-BBFD-4105-AC92-C7656BF1B4D7}" name="Bonus" dataDxfId="30" dataCellStyle="Comma">
      <calculatedColumnFormula>'IF IFs'!G5</calculatedColumnFormula>
    </tableColumn>
    <tableColumn id="3" xr3:uid="{CC16E40C-1310-4E90-90A0-245FF917EADD}" name="Status" dataDxfId="29">
      <calculatedColumnFormula>'IF IFs'!H5</calculatedColumnFormula>
    </tableColumn>
    <tableColumn id="4" xr3:uid="{826A0BF3-8B23-493A-95CD-C810D2680CB0}" name="Raise?" dataDxfId="28"/>
    <tableColumn id="5" xr3:uid="{672C4C69-18B7-4840-9B1D-A1D0757C23C3}" name="Award?" dataDxfId="27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989B1FE-A11B-40EA-91E7-AB8D0DE55478}" name="Prices_" displayName="Prices_" ref="A18:C42" totalsRowShown="0">
  <autoFilter ref="A18:C42" xr:uid="{BC1BD584-BF27-489B-A676-35BD2C95E9A0}">
    <filterColumn colId="0" hiddenButton="1"/>
    <filterColumn colId="1" hiddenButton="1"/>
    <filterColumn colId="2" hiddenButton="1"/>
  </autoFilter>
  <sortState xmlns:xlrd2="http://schemas.microsoft.com/office/spreadsheetml/2017/richdata2" ref="A19:C42">
    <sortCondition ref="A22"/>
  </sortState>
  <tableColumns count="3">
    <tableColumn id="1" xr3:uid="{61034757-8726-469E-9E9B-58B276E54EEE}" name="Part Number"/>
    <tableColumn id="2" xr3:uid="{A63D101B-77C3-41C3-933E-49E92AC4C6A9}" name="Unit Cost" dataCellStyle="Currency"/>
    <tableColumn id="3" xr3:uid="{2EDEFC94-33FD-456E-909A-6FE3A23C2B09}" name="Unit Weight" dataDxfId="26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4E9FDDB-B5F9-4B42-A14F-245E3068F71C}" name="Table39" displayName="Table39" ref="A4:I13" totalsRowShown="0" headerRowDxfId="25" dataDxfId="24" dataCellStyle="Currency">
  <autoFilter ref="A4:I13" xr:uid="{D31D0DDD-4F8B-4663-A2AE-408508B11E7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3F36FA95-C9ED-4A16-A3DE-A0A9B2E3F377}" name="Company" dataDxfId="23"/>
    <tableColumn id="2" xr3:uid="{9F3134F5-4135-4712-A2D3-E81BB17D637F}" name="Part" dataDxfId="22"/>
    <tableColumn id="3" xr3:uid="{50233DCF-E2E5-40F2-8EDF-EA10E7F3E1D8}" name="Unit Cost" dataDxfId="21" dataCellStyle="Currency">
      <calculatedColumnFormula>VLOOKUP(Table39[[#This Row],[Part]],Prices[],2,FALSE)</calculatedColumnFormula>
    </tableColumn>
    <tableColumn id="4" xr3:uid="{0495A670-4A4F-4FBB-9BD0-2F588E74EEF0}" name="Unit Weight" dataDxfId="20" dataCellStyle="Comma">
      <calculatedColumnFormula>VLOOKUP(Table39[[#This Row],[Part]],Prices[],3,FALSE)</calculatedColumnFormula>
    </tableColumn>
    <tableColumn id="5" xr3:uid="{CE563591-E7FE-4F76-9C5C-99DA0E209EE3}" name="Quantity" dataDxfId="19"/>
    <tableColumn id="6" xr3:uid="{99F6E3CF-3F76-4866-9212-B31D759015EB}" name="Total Cost" dataDxfId="18" dataCellStyle="Currency">
      <calculatedColumnFormula>Table39[[#This Row],[Unit Cost]]*Table39[[#This Row],[Quantity]]</calculatedColumnFormula>
    </tableColumn>
    <tableColumn id="7" xr3:uid="{8121DCDF-B0EA-4E21-8005-309D34EDF95D}" name="Total Weight" dataDxfId="17" dataCellStyle="Currency">
      <calculatedColumnFormula>Table39[[#This Row],[Unit Weight]]*Table39[[#This Row],[Quantity]]</calculatedColumnFormula>
    </tableColumn>
    <tableColumn id="8" xr3:uid="{F8C35390-C991-4387-8AEE-4F6828FC7D8F}" name="Shipping Charge" dataDxfId="16" dataCellStyle="Currency">
      <calculatedColumnFormula>HLOOKUP(Table39[[#This Row],[Total Weight]],Shipping,2)</calculatedColumnFormula>
    </tableColumn>
    <tableColumn id="9" xr3:uid="{8E1DC287-2B3E-469C-9852-D16B7EB2B8C0}" name="Grand Total" dataDxfId="15" dataCellStyle="Currency">
      <calculatedColumnFormula>Table39[[#This Row],[Total Cost]]+Table39[[#This Row],[Shipping Charge]]</calculatedColumnFormula>
    </tableColumn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4ED2329-B423-4108-8A50-BBD939A79AA1}" name="Table46" displayName="Table46" ref="A4:I304" totalsRowShown="0">
  <autoFilter ref="A4:I304" xr:uid="{B1DC4FE1-1930-4610-ABBF-30428F45928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1DCED92F-2DEA-4035-9146-7CCBCF110884}" name="Sales Representative"/>
    <tableColumn id="2" xr3:uid="{E90E09AF-F22E-4FD7-9860-50198963C25C}" name="Jan" dataDxfId="14"/>
    <tableColumn id="3" xr3:uid="{332B73AD-9FC3-41DC-A4E5-D7C474AB1DC6}" name="Feb" dataDxfId="13"/>
    <tableColumn id="4" xr3:uid="{D18B1C5F-FF7E-4188-9E88-ABFBF5C699E8}" name="Mar" dataDxfId="12"/>
    <tableColumn id="5" xr3:uid="{60FA7E51-A1C5-4EBA-AB94-5452A6298604}" name="Qtr1" dataDxfId="11">
      <calculatedColumnFormula>SUM(B5:D5)</calculatedColumnFormula>
    </tableColumn>
    <tableColumn id="6" xr3:uid="{C407C8A5-71D3-4799-B473-7F50840DC2DA}" name="Quota" dataDxfId="10"/>
    <tableColumn id="7" xr3:uid="{704B8182-54E6-40CD-A47B-7C670E7CB546}" name="Bonus" dataDxfId="9">
      <calculatedColumnFormula>IF(Table46[[#This Row],[Qtr1]]&gt;=Table46[[#This Row],[Quota]],Table46[[#This Row],[Qtr1]]*Bonus,0)</calculatedColumnFormula>
    </tableColumn>
    <tableColumn id="9" xr3:uid="{591F69FF-FF7B-4BBE-8D37-5430ABA1AE07}" name="Status" dataDxfId="8"/>
    <tableColumn id="10" xr3:uid="{94E07736-324B-4D2E-B0D6-0301DCBA7D92}" name="Withhold" dataDxfId="7">
      <calculatedColumnFormula>IF(Table46[[#This Row],[Status]]=1,Table46[[#This Row],[Bonus]]*Twenty,IF(Table46[[#This Row],[Status]]=2,Table46[[#This Row],[Bonus]]*Twelve,Table46[[#This Row],[Bonus]]*Eight))</calculatedColumnFormula>
    </tableColumn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06AE562-3E7D-4C78-AD82-5623359BA819}" name="Table63" displayName="Table63" ref="A5:E305" totalsRowShown="0" headerRowDxfId="6" dataDxfId="4" headerRowBorderDxfId="5">
  <autoFilter ref="A5:E305" xr:uid="{70E64202-49BE-46C2-88DE-1AF8A0F5FAA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ABAB146-FF29-4AE2-9683-8D01C3CBE256}" name="Sales Representative">
      <calculatedColumnFormula>'IF IFs'!A5</calculatedColumnFormula>
    </tableColumn>
    <tableColumn id="2" xr3:uid="{D12B9B1C-C0E2-4CFA-8058-CC38CCCFBB16}" name="Bonus" dataDxfId="3" dataCellStyle="Comma"/>
    <tableColumn id="3" xr3:uid="{B0EAF9A9-2F95-45F4-AED7-16F259916336}" name="Status" dataDxfId="2"/>
    <tableColumn id="4" xr3:uid="{83A32B81-DAE2-4351-9D90-304B8B350884}" name="Raise?" dataDxfId="1">
      <calculatedColumnFormula>IF(AND(Table63[[#This Row],[Bonus]]&gt;10000,Table63[[#This Row],[Status]]&gt;=2),1,0)</calculatedColumnFormula>
    </tableColumn>
    <tableColumn id="5" xr3:uid="{3C996694-B9B0-4220-9E1A-D0559B4070DE}" name="Award?" dataDxfId="0">
      <calculatedColumnFormula>IF(OR(Table63[[#This Row],[Bonus]]&gt;0,Table63[[#This Row],[Status]]=2),1,0)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showGridLines="0" tabSelected="1" workbookViewId="0">
      <selection sqref="A1:I1"/>
    </sheetView>
  </sheetViews>
  <sheetFormatPr defaultRowHeight="13.2" x14ac:dyDescent="0.25"/>
  <cols>
    <col min="1" max="7" width="15.5546875" customWidth="1"/>
    <col min="8" max="8" width="16.6640625" customWidth="1"/>
    <col min="9" max="13" width="15.5546875" customWidth="1"/>
    <col min="14" max="15" width="9.33203125" bestFit="1" customWidth="1"/>
    <col min="16" max="16" width="13.5546875" customWidth="1"/>
    <col min="17" max="17" width="14.6640625" customWidth="1"/>
    <col min="18" max="20" width="10.33203125" bestFit="1" customWidth="1"/>
    <col min="21" max="22" width="11.33203125" bestFit="1" customWidth="1"/>
  </cols>
  <sheetData>
    <row r="1" spans="1:21" ht="22.8" x14ac:dyDescent="0.4">
      <c r="A1" s="57" t="s">
        <v>61</v>
      </c>
      <c r="B1" s="57"/>
      <c r="C1" s="57"/>
      <c r="D1" s="57"/>
      <c r="E1" s="57"/>
      <c r="F1" s="57"/>
      <c r="G1" s="57"/>
      <c r="H1" s="57"/>
      <c r="I1" s="57"/>
    </row>
    <row r="2" spans="1:21" ht="22.8" x14ac:dyDescent="0.4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2"/>
      <c r="N2" s="2"/>
      <c r="O2" s="2"/>
      <c r="R2" s="2"/>
      <c r="S2" s="2"/>
      <c r="T2" s="2"/>
      <c r="U2" s="2"/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2"/>
      <c r="N3" s="2"/>
      <c r="O3" s="2"/>
      <c r="R3" s="2"/>
      <c r="S3" s="2"/>
      <c r="T3" s="2"/>
      <c r="U3" s="2"/>
    </row>
    <row r="4" spans="1:21" ht="19.5" customHeight="1" x14ac:dyDescent="0.25">
      <c r="A4" s="31" t="s">
        <v>1</v>
      </c>
      <c r="B4" s="31" t="s">
        <v>2</v>
      </c>
      <c r="C4" s="31" t="s">
        <v>65</v>
      </c>
      <c r="D4" s="31" t="s">
        <v>62</v>
      </c>
      <c r="E4" s="31" t="s">
        <v>66</v>
      </c>
      <c r="F4" s="31" t="s">
        <v>3</v>
      </c>
      <c r="G4" s="31" t="s">
        <v>63</v>
      </c>
      <c r="H4" s="31" t="s">
        <v>64</v>
      </c>
      <c r="I4" s="31" t="s">
        <v>68</v>
      </c>
      <c r="J4" s="2"/>
      <c r="N4" s="2"/>
      <c r="O4" s="2"/>
      <c r="R4" s="2"/>
      <c r="S4" s="2"/>
      <c r="T4" s="2"/>
      <c r="U4" s="2"/>
    </row>
    <row r="5" spans="1:21" x14ac:dyDescent="0.25">
      <c r="A5" s="2" t="s">
        <v>11</v>
      </c>
      <c r="B5" s="4" t="s">
        <v>39</v>
      </c>
      <c r="C5" s="26"/>
      <c r="D5" s="55"/>
      <c r="E5" s="5">
        <v>10</v>
      </c>
      <c r="F5" s="26">
        <f>Table3[[#This Row],[Unit Cost]]*Table3[[#This Row],[Quantity]]</f>
        <v>0</v>
      </c>
      <c r="G5" s="32">
        <f>Table3[[#This Row],[Unit Weight]]*Table3[[#This Row],[Quantity]]</f>
        <v>0</v>
      </c>
      <c r="H5" s="27"/>
      <c r="I5" s="26">
        <f>Table3[[#This Row],[Total Cost]]+Table3[[#This Row],[Shipping Charge]]</f>
        <v>0</v>
      </c>
      <c r="J5" s="2"/>
      <c r="N5" s="2"/>
      <c r="O5" s="2"/>
      <c r="R5" s="2"/>
      <c r="S5" s="2"/>
      <c r="T5" s="2"/>
      <c r="U5" s="2"/>
    </row>
    <row r="6" spans="1:21" x14ac:dyDescent="0.25">
      <c r="A6" s="2" t="s">
        <v>4</v>
      </c>
      <c r="B6" s="4" t="s">
        <v>42</v>
      </c>
      <c r="C6" s="26"/>
      <c r="D6" s="55"/>
      <c r="E6" s="5">
        <v>75</v>
      </c>
      <c r="F6" s="26">
        <f>Table3[[#This Row],[Unit Cost]]*Table3[[#This Row],[Quantity]]</f>
        <v>0</v>
      </c>
      <c r="G6" s="32">
        <f>Table3[[#This Row],[Unit Weight]]*Table3[[#This Row],[Quantity]]</f>
        <v>0</v>
      </c>
      <c r="H6" s="27"/>
      <c r="I6" s="26">
        <f>Table3[[#This Row],[Total Cost]]+Table3[[#This Row],[Shipping Charge]]</f>
        <v>0</v>
      </c>
      <c r="J6" s="2"/>
      <c r="N6" s="2"/>
      <c r="O6" s="2"/>
      <c r="R6" s="2"/>
      <c r="S6" s="2"/>
      <c r="T6" s="2"/>
      <c r="U6" s="2"/>
    </row>
    <row r="7" spans="1:21" x14ac:dyDescent="0.25">
      <c r="A7" s="2" t="s">
        <v>5</v>
      </c>
      <c r="B7" s="4" t="s">
        <v>52</v>
      </c>
      <c r="C7" s="26"/>
      <c r="D7" s="55"/>
      <c r="E7" s="5">
        <v>100</v>
      </c>
      <c r="F7" s="26">
        <f>Table3[[#This Row],[Unit Cost]]*Table3[[#This Row],[Quantity]]</f>
        <v>0</v>
      </c>
      <c r="G7" s="32">
        <f>Table3[[#This Row],[Unit Weight]]*Table3[[#This Row],[Quantity]]</f>
        <v>0</v>
      </c>
      <c r="H7" s="27"/>
      <c r="I7" s="26">
        <f>Table3[[#This Row],[Total Cost]]+Table3[[#This Row],[Shipping Charge]]</f>
        <v>0</v>
      </c>
      <c r="J7" s="2"/>
      <c r="N7" s="2"/>
      <c r="O7" s="2"/>
      <c r="R7" s="2"/>
      <c r="S7" s="2"/>
      <c r="T7" s="2"/>
      <c r="U7" s="2"/>
    </row>
    <row r="8" spans="1:21" x14ac:dyDescent="0.25">
      <c r="A8" s="2" t="s">
        <v>6</v>
      </c>
      <c r="B8" s="4" t="s">
        <v>55</v>
      </c>
      <c r="C8" s="26"/>
      <c r="D8" s="55"/>
      <c r="E8" s="5">
        <v>20</v>
      </c>
      <c r="F8" s="26">
        <f>Table3[[#This Row],[Unit Cost]]*Table3[[#This Row],[Quantity]]</f>
        <v>0</v>
      </c>
      <c r="G8" s="32">
        <f>Table3[[#This Row],[Unit Weight]]*Table3[[#This Row],[Quantity]]</f>
        <v>0</v>
      </c>
      <c r="H8" s="27"/>
      <c r="I8" s="26">
        <f>Table3[[#This Row],[Total Cost]]+Table3[[#This Row],[Shipping Charge]]</f>
        <v>0</v>
      </c>
      <c r="J8" s="2"/>
      <c r="N8" s="2"/>
      <c r="O8" s="2"/>
      <c r="R8" s="2"/>
      <c r="S8" s="2"/>
      <c r="T8" s="2"/>
      <c r="U8" s="2"/>
    </row>
    <row r="9" spans="1:21" x14ac:dyDescent="0.25">
      <c r="A9" s="2" t="s">
        <v>7</v>
      </c>
      <c r="B9" s="4" t="s">
        <v>40</v>
      </c>
      <c r="C9" s="26"/>
      <c r="D9" s="55"/>
      <c r="E9" s="5">
        <v>200</v>
      </c>
      <c r="F9" s="26">
        <f>Table3[[#This Row],[Unit Cost]]*Table3[[#This Row],[Quantity]]</f>
        <v>0</v>
      </c>
      <c r="G9" s="32">
        <f>Table3[[#This Row],[Unit Weight]]*Table3[[#This Row],[Quantity]]</f>
        <v>0</v>
      </c>
      <c r="H9" s="27"/>
      <c r="I9" s="26">
        <f>Table3[[#This Row],[Total Cost]]+Table3[[#This Row],[Shipping Charge]]</f>
        <v>0</v>
      </c>
      <c r="J9" s="2"/>
      <c r="N9" s="3"/>
      <c r="O9" s="2"/>
      <c r="R9" s="2"/>
      <c r="S9" s="2"/>
      <c r="T9" s="2"/>
      <c r="U9" s="2"/>
    </row>
    <row r="10" spans="1:21" x14ac:dyDescent="0.25">
      <c r="A10" s="2" t="s">
        <v>8</v>
      </c>
      <c r="B10" s="4" t="s">
        <v>58</v>
      </c>
      <c r="C10" s="26"/>
      <c r="D10" s="55"/>
      <c r="E10" s="5">
        <v>2</v>
      </c>
      <c r="F10" s="26">
        <f>Table3[[#This Row],[Unit Cost]]*Table3[[#This Row],[Quantity]]</f>
        <v>0</v>
      </c>
      <c r="G10" s="32">
        <f>Table3[[#This Row],[Unit Weight]]*Table3[[#This Row],[Quantity]]</f>
        <v>0</v>
      </c>
      <c r="H10" s="27"/>
      <c r="I10" s="26">
        <f>Table3[[#This Row],[Total Cost]]+Table3[[#This Row],[Shipping Charge]]</f>
        <v>0</v>
      </c>
      <c r="J10" s="2"/>
      <c r="K10" s="2"/>
      <c r="N10" s="3"/>
      <c r="O10" s="2"/>
      <c r="R10" s="2"/>
      <c r="S10" s="2"/>
      <c r="T10" s="2"/>
      <c r="U10" s="2"/>
    </row>
    <row r="11" spans="1:21" x14ac:dyDescent="0.25">
      <c r="A11" s="2" t="s">
        <v>9</v>
      </c>
      <c r="B11" s="4" t="s">
        <v>46</v>
      </c>
      <c r="C11" s="26"/>
      <c r="D11" s="55"/>
      <c r="E11" s="5">
        <v>100</v>
      </c>
      <c r="F11" s="26">
        <f>Table3[[#This Row],[Unit Cost]]*Table3[[#This Row],[Quantity]]</f>
        <v>0</v>
      </c>
      <c r="G11" s="32">
        <f>Table3[[#This Row],[Unit Weight]]*Table3[[#This Row],[Quantity]]</f>
        <v>0</v>
      </c>
      <c r="H11" s="27"/>
      <c r="I11" s="26">
        <f>Table3[[#This Row],[Total Cost]]+Table3[[#This Row],[Shipping Charge]]</f>
        <v>0</v>
      </c>
      <c r="J11" s="2"/>
      <c r="K11" s="2"/>
      <c r="L11" s="2"/>
      <c r="M11" s="3"/>
      <c r="N11" s="3"/>
      <c r="O11" s="2"/>
      <c r="R11" s="2"/>
      <c r="S11" s="2"/>
      <c r="T11" s="2"/>
      <c r="U11" s="2"/>
    </row>
    <row r="12" spans="1:21" x14ac:dyDescent="0.25">
      <c r="A12" s="2" t="s">
        <v>10</v>
      </c>
      <c r="B12" s="4" t="s">
        <v>48</v>
      </c>
      <c r="C12" s="26"/>
      <c r="D12" s="55"/>
      <c r="E12" s="5">
        <v>300</v>
      </c>
      <c r="F12" s="26">
        <f>Table3[[#This Row],[Unit Cost]]*Table3[[#This Row],[Quantity]]</f>
        <v>0</v>
      </c>
      <c r="G12" s="32">
        <f>Table3[[#This Row],[Unit Weight]]*Table3[[#This Row],[Quantity]]</f>
        <v>0</v>
      </c>
      <c r="H12" s="27"/>
      <c r="I12" s="26">
        <f>Table3[[#This Row],[Total Cost]]+Table3[[#This Row],[Shipping Charge]]</f>
        <v>0</v>
      </c>
      <c r="J12" s="2"/>
      <c r="K12" s="2"/>
      <c r="L12" s="2"/>
      <c r="M12" s="3"/>
      <c r="N12" s="3"/>
      <c r="O12" s="2"/>
      <c r="R12" s="2"/>
      <c r="S12" s="2"/>
      <c r="T12" s="2"/>
      <c r="U12" s="2"/>
    </row>
    <row r="13" spans="1:21" x14ac:dyDescent="0.25">
      <c r="A13" s="2" t="s">
        <v>12</v>
      </c>
      <c r="B13" s="4" t="s">
        <v>57</v>
      </c>
      <c r="C13" s="26"/>
      <c r="D13" s="55"/>
      <c r="E13" s="5">
        <v>1</v>
      </c>
      <c r="F13" s="26">
        <f>Table3[[#This Row],[Unit Cost]]*Table3[[#This Row],[Quantity]]</f>
        <v>0</v>
      </c>
      <c r="G13" s="32">
        <f>Table3[[#This Row],[Unit Weight]]*Table3[[#This Row],[Quantity]]</f>
        <v>0</v>
      </c>
      <c r="H13" s="27"/>
      <c r="I13" s="26">
        <f>Table3[[#This Row],[Total Cost]]+Table3[[#This Row],[Shipping Charge]]</f>
        <v>0</v>
      </c>
      <c r="J13" s="2"/>
      <c r="K13" s="2"/>
      <c r="L13" s="2"/>
      <c r="M13" s="2"/>
      <c r="N13" s="2"/>
      <c r="O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21" s="33" customFormat="1" ht="16.5" customHeight="1" x14ac:dyDescent="0.25">
      <c r="A15" s="34" t="s">
        <v>63</v>
      </c>
      <c r="B15" s="36">
        <v>0</v>
      </c>
      <c r="C15" s="37">
        <v>200</v>
      </c>
      <c r="D15" s="36">
        <v>400</v>
      </c>
      <c r="E15" s="37">
        <v>600</v>
      </c>
      <c r="F15" s="36">
        <v>800</v>
      </c>
      <c r="G15" s="37">
        <v>1000</v>
      </c>
      <c r="H15" s="36">
        <v>1200</v>
      </c>
      <c r="I15" s="37">
        <v>1400</v>
      </c>
      <c r="J15" s="36">
        <v>1600</v>
      </c>
      <c r="K15" s="37">
        <v>1800</v>
      </c>
      <c r="L15" s="36">
        <v>2000</v>
      </c>
      <c r="M15" s="37">
        <v>2200</v>
      </c>
    </row>
    <row r="16" spans="1:21" s="33" customFormat="1" ht="16.5" customHeight="1" x14ac:dyDescent="0.25">
      <c r="A16" s="35" t="s">
        <v>13</v>
      </c>
      <c r="B16" s="38">
        <v>0</v>
      </c>
      <c r="C16" s="39">
        <v>50</v>
      </c>
      <c r="D16" s="38">
        <v>60</v>
      </c>
      <c r="E16" s="39">
        <v>70</v>
      </c>
      <c r="F16" s="38">
        <v>80</v>
      </c>
      <c r="G16" s="39">
        <v>90</v>
      </c>
      <c r="H16" s="38">
        <v>100</v>
      </c>
      <c r="I16" s="39">
        <v>110</v>
      </c>
      <c r="J16" s="38">
        <v>120</v>
      </c>
      <c r="K16" s="39">
        <v>130</v>
      </c>
      <c r="L16" s="38">
        <v>140</v>
      </c>
      <c r="M16" s="39">
        <v>150</v>
      </c>
    </row>
    <row r="18" spans="1:15" x14ac:dyDescent="0.25">
      <c r="A18" s="30" t="s">
        <v>67</v>
      </c>
      <c r="B18" s="30" t="s">
        <v>65</v>
      </c>
      <c r="C18" s="30" t="s">
        <v>62</v>
      </c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t="s">
        <v>52</v>
      </c>
      <c r="B19" s="8">
        <v>79.69</v>
      </c>
      <c r="C19" s="29">
        <v>9</v>
      </c>
    </row>
    <row r="20" spans="1:15" x14ac:dyDescent="0.25">
      <c r="A20" t="s">
        <v>41</v>
      </c>
      <c r="B20" s="8">
        <v>17.02</v>
      </c>
      <c r="C20" s="29">
        <v>19</v>
      </c>
    </row>
    <row r="21" spans="1:15" x14ac:dyDescent="0.25">
      <c r="A21" t="s">
        <v>40</v>
      </c>
      <c r="B21" s="8">
        <v>77.8</v>
      </c>
      <c r="C21" s="29">
        <v>14</v>
      </c>
    </row>
    <row r="22" spans="1:15" x14ac:dyDescent="0.25">
      <c r="A22" t="s">
        <v>39</v>
      </c>
      <c r="B22" s="8">
        <v>84.7</v>
      </c>
      <c r="C22" s="29">
        <v>5</v>
      </c>
    </row>
    <row r="23" spans="1:15" x14ac:dyDescent="0.25">
      <c r="A23" t="s">
        <v>59</v>
      </c>
      <c r="B23" s="8">
        <v>34.69</v>
      </c>
      <c r="C23" s="29">
        <v>3</v>
      </c>
    </row>
    <row r="24" spans="1:15" x14ac:dyDescent="0.25">
      <c r="A24" t="s">
        <v>38</v>
      </c>
      <c r="B24" s="8">
        <v>62.47</v>
      </c>
      <c r="C24" s="29">
        <v>12</v>
      </c>
    </row>
    <row r="25" spans="1:15" x14ac:dyDescent="0.25">
      <c r="A25" t="s">
        <v>46</v>
      </c>
      <c r="B25" s="8">
        <v>64.8</v>
      </c>
      <c r="C25" s="29">
        <v>10</v>
      </c>
    </row>
    <row r="26" spans="1:15" x14ac:dyDescent="0.25">
      <c r="A26" t="s">
        <v>60</v>
      </c>
      <c r="B26" s="8">
        <v>29.16</v>
      </c>
      <c r="C26" s="29">
        <v>2</v>
      </c>
    </row>
    <row r="27" spans="1:15" x14ac:dyDescent="0.25">
      <c r="A27" t="s">
        <v>48</v>
      </c>
      <c r="B27" s="8">
        <v>16.23</v>
      </c>
      <c r="C27" s="29">
        <v>10</v>
      </c>
    </row>
    <row r="28" spans="1:15" x14ac:dyDescent="0.25">
      <c r="A28" t="s">
        <v>53</v>
      </c>
      <c r="B28" s="8">
        <v>53.77</v>
      </c>
      <c r="C28" s="29">
        <v>4</v>
      </c>
    </row>
    <row r="29" spans="1:15" x14ac:dyDescent="0.25">
      <c r="A29" t="s">
        <v>51</v>
      </c>
      <c r="B29" s="8">
        <v>56.79</v>
      </c>
      <c r="C29" s="29">
        <v>1</v>
      </c>
    </row>
    <row r="30" spans="1:15" x14ac:dyDescent="0.25">
      <c r="A30" t="s">
        <v>49</v>
      </c>
      <c r="B30" s="8">
        <v>51.05</v>
      </c>
      <c r="C30" s="29">
        <v>10</v>
      </c>
    </row>
    <row r="31" spans="1:15" x14ac:dyDescent="0.25">
      <c r="A31" t="s">
        <v>47</v>
      </c>
      <c r="B31" s="8">
        <v>73.239999999999995</v>
      </c>
      <c r="C31" s="29">
        <v>11</v>
      </c>
    </row>
    <row r="32" spans="1:15" x14ac:dyDescent="0.25">
      <c r="A32" t="s">
        <v>42</v>
      </c>
      <c r="B32" s="8">
        <v>43.9</v>
      </c>
      <c r="C32" s="29">
        <v>4</v>
      </c>
    </row>
    <row r="33" spans="1:3" x14ac:dyDescent="0.25">
      <c r="A33" t="s">
        <v>44</v>
      </c>
      <c r="B33" s="8">
        <v>58.63</v>
      </c>
      <c r="C33" s="29">
        <v>12</v>
      </c>
    </row>
    <row r="34" spans="1:3" x14ac:dyDescent="0.25">
      <c r="A34" t="s">
        <v>54</v>
      </c>
      <c r="B34" s="8">
        <v>76.94</v>
      </c>
      <c r="C34" s="29">
        <v>5</v>
      </c>
    </row>
    <row r="35" spans="1:3" x14ac:dyDescent="0.25">
      <c r="A35" t="s">
        <v>50</v>
      </c>
      <c r="B35" s="8">
        <v>32.340000000000003</v>
      </c>
      <c r="C35" s="29">
        <v>15</v>
      </c>
    </row>
    <row r="36" spans="1:3" x14ac:dyDescent="0.25">
      <c r="A36" t="s">
        <v>58</v>
      </c>
      <c r="B36" s="8">
        <v>18.829999999999998</v>
      </c>
      <c r="C36" s="29">
        <v>7</v>
      </c>
    </row>
    <row r="37" spans="1:3" x14ac:dyDescent="0.25">
      <c r="A37" t="s">
        <v>56</v>
      </c>
      <c r="B37" s="8">
        <v>45.06</v>
      </c>
      <c r="C37" s="29">
        <v>12</v>
      </c>
    </row>
    <row r="38" spans="1:3" x14ac:dyDescent="0.25">
      <c r="A38" t="s">
        <v>43</v>
      </c>
      <c r="B38" s="8">
        <v>46.98</v>
      </c>
      <c r="C38" s="29">
        <v>14</v>
      </c>
    </row>
    <row r="39" spans="1:3" x14ac:dyDescent="0.25">
      <c r="A39" t="s">
        <v>57</v>
      </c>
      <c r="B39" s="8">
        <v>85.6</v>
      </c>
      <c r="C39" s="29">
        <v>6</v>
      </c>
    </row>
    <row r="40" spans="1:3" x14ac:dyDescent="0.25">
      <c r="A40" t="s">
        <v>45</v>
      </c>
      <c r="B40" s="8">
        <v>28.36</v>
      </c>
      <c r="C40" s="29">
        <v>7</v>
      </c>
    </row>
    <row r="41" spans="1:3" x14ac:dyDescent="0.25">
      <c r="A41" t="s">
        <v>37</v>
      </c>
      <c r="B41" s="8">
        <v>81.36</v>
      </c>
      <c r="C41" s="29">
        <v>5</v>
      </c>
    </row>
    <row r="42" spans="1:3" x14ac:dyDescent="0.25">
      <c r="A42" t="s">
        <v>55</v>
      </c>
      <c r="B42" s="8">
        <v>28.63</v>
      </c>
      <c r="C42" s="29">
        <v>6</v>
      </c>
    </row>
  </sheetData>
  <mergeCells count="2">
    <mergeCell ref="A1:I1"/>
    <mergeCell ref="A2:I2"/>
  </mergeCells>
  <phoneticPr fontId="0" type="noConversion"/>
  <dataValidations disablePrompts="1" count="1">
    <dataValidation type="list" allowBlank="1" showInputMessage="1" showErrorMessage="1" sqref="B5:B13" xr:uid="{00000000-0002-0000-0000-000000000000}">
      <formula1>$A$19:$A$42</formula1>
    </dataValidation>
  </dataValidations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"/>
  <sheetViews>
    <sheetView showGridLines="0" zoomScale="130" zoomScaleNormal="130" workbookViewId="0"/>
  </sheetViews>
  <sheetFormatPr defaultColWidth="8.88671875" defaultRowHeight="13.2" x14ac:dyDescent="0.25"/>
  <cols>
    <col min="1" max="1" width="12.5546875" style="6" customWidth="1"/>
    <col min="2" max="9" width="8.33203125" style="6" customWidth="1"/>
    <col min="10" max="16384" width="8.88671875" style="6"/>
  </cols>
  <sheetData>
    <row r="1" spans="1:9" ht="15.6" x14ac:dyDescent="0.3">
      <c r="A1" s="56" t="s">
        <v>375</v>
      </c>
      <c r="B1" s="56"/>
      <c r="C1" s="56"/>
      <c r="D1" s="56"/>
      <c r="E1" s="56"/>
      <c r="F1" s="56"/>
      <c r="G1" s="56"/>
      <c r="H1" s="56"/>
      <c r="I1" s="56"/>
    </row>
    <row r="2" spans="1:9" ht="15.6" x14ac:dyDescent="0.3">
      <c r="A2" s="58" t="s">
        <v>30</v>
      </c>
      <c r="B2" s="58"/>
      <c r="C2" s="58"/>
      <c r="D2" s="58"/>
      <c r="E2" s="58"/>
      <c r="F2" s="58"/>
      <c r="G2" s="58"/>
      <c r="H2" s="58"/>
      <c r="I2" s="58"/>
    </row>
    <row r="3" spans="1:9" ht="13.8" thickBot="1" x14ac:dyDescent="0.3"/>
    <row r="4" spans="1:9" ht="13.8" thickBot="1" x14ac:dyDescent="0.3">
      <c r="A4" s="25"/>
      <c r="B4" s="16" t="s">
        <v>17</v>
      </c>
      <c r="C4" s="11" t="s">
        <v>18</v>
      </c>
      <c r="D4" s="11" t="s">
        <v>31</v>
      </c>
      <c r="E4" s="11" t="s">
        <v>18</v>
      </c>
      <c r="F4" s="11" t="s">
        <v>32</v>
      </c>
      <c r="G4" s="11" t="s">
        <v>18</v>
      </c>
      <c r="H4" s="11" t="s">
        <v>33</v>
      </c>
      <c r="I4" s="12" t="s">
        <v>18</v>
      </c>
    </row>
    <row r="5" spans="1:9" x14ac:dyDescent="0.25">
      <c r="A5" s="9" t="s">
        <v>22</v>
      </c>
      <c r="B5" s="17">
        <v>49750</v>
      </c>
      <c r="C5" s="7">
        <v>51000</v>
      </c>
      <c r="D5" s="7">
        <v>55250</v>
      </c>
      <c r="E5" s="7">
        <v>55000</v>
      </c>
      <c r="F5" s="7"/>
      <c r="G5" s="7"/>
      <c r="H5" s="7"/>
      <c r="I5" s="18"/>
    </row>
    <row r="6" spans="1:9" x14ac:dyDescent="0.25">
      <c r="A6" s="9" t="s">
        <v>23</v>
      </c>
      <c r="B6" s="17">
        <v>55500</v>
      </c>
      <c r="C6" s="7">
        <v>55000</v>
      </c>
      <c r="D6" s="7">
        <v>59000</v>
      </c>
      <c r="E6" s="7">
        <v>60000</v>
      </c>
      <c r="F6" s="7"/>
      <c r="G6" s="7"/>
      <c r="H6" s="7"/>
      <c r="I6" s="18"/>
    </row>
    <row r="7" spans="1:9" x14ac:dyDescent="0.25">
      <c r="A7" s="9" t="s">
        <v>24</v>
      </c>
      <c r="B7" s="17">
        <v>37750</v>
      </c>
      <c r="C7" s="7">
        <v>40000</v>
      </c>
      <c r="D7" s="7">
        <v>41000</v>
      </c>
      <c r="E7" s="7">
        <v>42000</v>
      </c>
      <c r="F7" s="7"/>
      <c r="G7" s="7"/>
      <c r="H7" s="7"/>
      <c r="I7" s="18"/>
    </row>
    <row r="8" spans="1:9" x14ac:dyDescent="0.25">
      <c r="A8" s="9" t="s">
        <v>25</v>
      </c>
      <c r="B8" s="17">
        <v>83750</v>
      </c>
      <c r="C8" s="7">
        <v>75000</v>
      </c>
      <c r="D8" s="7">
        <v>86500</v>
      </c>
      <c r="E8" s="7">
        <v>85000</v>
      </c>
      <c r="F8" s="7"/>
      <c r="G8" s="7"/>
      <c r="H8" s="7"/>
      <c r="I8" s="18"/>
    </row>
    <row r="9" spans="1:9" x14ac:dyDescent="0.25">
      <c r="A9" s="9" t="s">
        <v>26</v>
      </c>
      <c r="B9" s="17">
        <v>76200</v>
      </c>
      <c r="C9" s="7">
        <v>80000</v>
      </c>
      <c r="D9" s="7">
        <v>79500</v>
      </c>
      <c r="E9" s="7">
        <v>82000</v>
      </c>
      <c r="F9" s="7"/>
      <c r="G9" s="7"/>
      <c r="H9" s="7"/>
      <c r="I9" s="18"/>
    </row>
    <row r="10" spans="1:9" ht="13.8" thickBot="1" x14ac:dyDescent="0.3">
      <c r="A10" s="9" t="s">
        <v>27</v>
      </c>
      <c r="B10" s="17">
        <v>134000</v>
      </c>
      <c r="C10" s="7">
        <v>100000</v>
      </c>
      <c r="D10" s="7">
        <v>141000</v>
      </c>
      <c r="E10" s="7">
        <v>140000</v>
      </c>
      <c r="F10" s="7"/>
      <c r="G10" s="7"/>
      <c r="H10" s="7"/>
      <c r="I10" s="18"/>
    </row>
    <row r="11" spans="1:9" x14ac:dyDescent="0.25">
      <c r="A11" s="20" t="s">
        <v>28</v>
      </c>
      <c r="B11" s="21">
        <f>SUM(B5:B10)</f>
        <v>436950</v>
      </c>
      <c r="C11" s="22">
        <f>SUM(C5:C10)</f>
        <v>401000</v>
      </c>
      <c r="D11" s="23">
        <f t="shared" ref="D11:I11" si="0">SUM(D5:D10)</f>
        <v>462250</v>
      </c>
      <c r="E11" s="23">
        <f t="shared" si="0"/>
        <v>464000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I11" s="24">
        <f t="shared" si="0"/>
        <v>0</v>
      </c>
    </row>
    <row r="12" spans="1:9" ht="13.8" thickBot="1" x14ac:dyDescent="0.3">
      <c r="A12" s="10" t="s">
        <v>29</v>
      </c>
      <c r="B12" s="19">
        <f t="shared" ref="B12:I12" si="1">AVERAGE(B5:B10)</f>
        <v>72825</v>
      </c>
      <c r="C12" s="14">
        <f t="shared" si="1"/>
        <v>66833.333333333328</v>
      </c>
      <c r="D12" s="13">
        <f t="shared" si="1"/>
        <v>77041.666666666672</v>
      </c>
      <c r="E12" s="13">
        <f t="shared" si="1"/>
        <v>77333.333333333328</v>
      </c>
      <c r="F12" s="13" t="e">
        <f t="shared" si="1"/>
        <v>#DIV/0!</v>
      </c>
      <c r="G12" s="13" t="e">
        <f t="shared" si="1"/>
        <v>#DIV/0!</v>
      </c>
      <c r="H12" s="13" t="e">
        <f t="shared" si="1"/>
        <v>#DIV/0!</v>
      </c>
      <c r="I12" s="15" t="e">
        <f t="shared" si="1"/>
        <v>#DIV/0!</v>
      </c>
    </row>
  </sheetData>
  <mergeCells count="1">
    <mergeCell ref="A2:I2"/>
  </mergeCells>
  <phoneticPr fontId="0" type="noConversion"/>
  <printOptions horizontalCentered="1" verticalCentered="1"/>
  <pageMargins left="0.75" right="0.75" top="1" bottom="1" header="0.5" footer="0.5"/>
  <pageSetup orientation="landscape" verticalDpi="0" r:id="rId1"/>
  <headerFooter alignWithMargins="0">
    <oddHeader>&amp;A</oddHeader>
    <oddFooter>Page &amp;P</oddFooter>
  </headerFooter>
  <ignoredErrors>
    <ignoredError sqref="F12:I12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323"/>
  <sheetViews>
    <sheetView showGridLines="0" zoomScale="115" zoomScaleNormal="115" workbookViewId="0"/>
  </sheetViews>
  <sheetFormatPr defaultColWidth="13.6640625" defaultRowHeight="13.2" x14ac:dyDescent="0.25"/>
  <cols>
    <col min="1" max="1" width="19.109375" customWidth="1"/>
    <col min="2" max="2" width="7.5546875" bestFit="1" customWidth="1"/>
    <col min="3" max="7" width="12" bestFit="1" customWidth="1"/>
    <col min="8" max="8" width="6.5546875" bestFit="1" customWidth="1"/>
    <col min="9" max="9" width="9.109375" bestFit="1" customWidth="1"/>
    <col min="10" max="10" width="13.6640625" style="6" customWidth="1"/>
    <col min="11" max="11" width="9.33203125" style="6" customWidth="1"/>
    <col min="12" max="13" width="9.44140625" style="6" customWidth="1"/>
    <col min="14" max="14" width="9.33203125" style="6" customWidth="1"/>
    <col min="15" max="15" width="9.88671875" style="6" customWidth="1"/>
    <col min="16" max="16384" width="13.6640625" style="6"/>
  </cols>
  <sheetData>
    <row r="1" spans="1:254" ht="17.399999999999999" x14ac:dyDescent="0.3">
      <c r="B1" s="59" t="s">
        <v>61</v>
      </c>
      <c r="C1" s="59"/>
      <c r="D1" s="59"/>
      <c r="E1" s="59"/>
      <c r="F1" s="59"/>
      <c r="G1" s="59"/>
      <c r="H1" s="43"/>
      <c r="I1" s="44" t="s">
        <v>372</v>
      </c>
    </row>
    <row r="2" spans="1:254" ht="17.399999999999999" x14ac:dyDescent="0.3">
      <c r="B2" s="59" t="s">
        <v>69</v>
      </c>
      <c r="C2" s="59"/>
      <c r="D2" s="59"/>
      <c r="E2" s="59"/>
      <c r="F2" s="59"/>
      <c r="G2" s="59"/>
      <c r="H2" s="43"/>
      <c r="I2" s="45">
        <v>8.5000000000000006E-2</v>
      </c>
    </row>
    <row r="3" spans="1:254" x14ac:dyDescent="0.25">
      <c r="L3" s="7"/>
    </row>
    <row r="4" spans="1:254" x14ac:dyDescent="0.25">
      <c r="A4" t="s">
        <v>371</v>
      </c>
      <c r="B4" s="42" t="s">
        <v>14</v>
      </c>
      <c r="C4" s="42" t="s">
        <v>15</v>
      </c>
      <c r="D4" s="42" t="s">
        <v>16</v>
      </c>
      <c r="E4" s="42" t="s">
        <v>17</v>
      </c>
      <c r="F4" s="42" t="s">
        <v>18</v>
      </c>
      <c r="G4" s="42" t="s">
        <v>19</v>
      </c>
      <c r="H4" s="42" t="s">
        <v>20</v>
      </c>
      <c r="I4" s="42" t="s">
        <v>21</v>
      </c>
      <c r="J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x14ac:dyDescent="0.25">
      <c r="A5" t="s">
        <v>71</v>
      </c>
      <c r="B5" s="41">
        <v>45717</v>
      </c>
      <c r="C5" s="41">
        <v>62417</v>
      </c>
      <c r="D5" s="41">
        <v>45539</v>
      </c>
      <c r="E5" s="41">
        <f t="shared" ref="E5:E68" si="0">SUM(B5:D5)</f>
        <v>153673</v>
      </c>
      <c r="F5" s="41">
        <v>155147</v>
      </c>
      <c r="G5" s="41"/>
      <c r="H5" s="28">
        <v>2</v>
      </c>
      <c r="I5" s="41"/>
    </row>
    <row r="6" spans="1:254" x14ac:dyDescent="0.25">
      <c r="A6" t="s">
        <v>72</v>
      </c>
      <c r="B6" s="41">
        <v>16503</v>
      </c>
      <c r="C6" s="41">
        <v>57976</v>
      </c>
      <c r="D6" s="41">
        <v>68368</v>
      </c>
      <c r="E6" s="41">
        <f t="shared" si="0"/>
        <v>142847</v>
      </c>
      <c r="F6" s="41">
        <v>144688</v>
      </c>
      <c r="G6" s="41"/>
      <c r="H6" s="28">
        <v>3</v>
      </c>
      <c r="I6" s="41"/>
    </row>
    <row r="7" spans="1:254" x14ac:dyDescent="0.25">
      <c r="A7" t="s">
        <v>73</v>
      </c>
      <c r="B7" s="41">
        <v>15800</v>
      </c>
      <c r="C7" s="41">
        <v>57768</v>
      </c>
      <c r="D7" s="41">
        <v>33704</v>
      </c>
      <c r="E7" s="41">
        <f t="shared" si="0"/>
        <v>107272</v>
      </c>
      <c r="F7" s="41">
        <v>105808</v>
      </c>
      <c r="G7" s="41"/>
      <c r="H7" s="28">
        <v>2</v>
      </c>
      <c r="I7" s="41"/>
    </row>
    <row r="8" spans="1:254" x14ac:dyDescent="0.25">
      <c r="A8" t="s">
        <v>74</v>
      </c>
      <c r="B8" s="41">
        <v>57866</v>
      </c>
      <c r="C8" s="41">
        <v>25947</v>
      </c>
      <c r="D8" s="41">
        <v>55757</v>
      </c>
      <c r="E8" s="41">
        <f t="shared" si="0"/>
        <v>139570</v>
      </c>
      <c r="F8" s="41">
        <v>137626</v>
      </c>
      <c r="G8" s="41"/>
      <c r="H8" s="28">
        <v>2</v>
      </c>
      <c r="I8" s="41"/>
      <c r="L8" s="7"/>
    </row>
    <row r="9" spans="1:254" x14ac:dyDescent="0.25">
      <c r="A9" t="s">
        <v>75</v>
      </c>
      <c r="B9" s="41">
        <v>57987</v>
      </c>
      <c r="C9" s="41">
        <v>44053</v>
      </c>
      <c r="D9" s="41">
        <v>63830</v>
      </c>
      <c r="E9" s="41">
        <f t="shared" si="0"/>
        <v>165870</v>
      </c>
      <c r="F9" s="41">
        <v>165870</v>
      </c>
      <c r="G9" s="41"/>
      <c r="H9" s="28">
        <v>1</v>
      </c>
      <c r="I9" s="41"/>
      <c r="K9" s="60" t="s">
        <v>373</v>
      </c>
      <c r="L9" s="61"/>
    </row>
    <row r="10" spans="1:254" x14ac:dyDescent="0.25">
      <c r="A10" t="s">
        <v>76</v>
      </c>
      <c r="B10" s="41">
        <v>40463</v>
      </c>
      <c r="C10" s="41">
        <v>18970</v>
      </c>
      <c r="D10" s="41">
        <v>12644</v>
      </c>
      <c r="E10" s="41">
        <f t="shared" si="0"/>
        <v>72077</v>
      </c>
      <c r="F10" s="41">
        <v>72077</v>
      </c>
      <c r="G10" s="41"/>
      <c r="H10" s="28">
        <v>3</v>
      </c>
      <c r="I10" s="41"/>
      <c r="K10" s="48">
        <v>1</v>
      </c>
      <c r="L10" s="49">
        <v>0.2</v>
      </c>
    </row>
    <row r="11" spans="1:254" x14ac:dyDescent="0.25">
      <c r="A11" t="s">
        <v>77</v>
      </c>
      <c r="B11" s="41">
        <v>42690</v>
      </c>
      <c r="C11" s="41">
        <v>34034</v>
      </c>
      <c r="D11" s="41">
        <v>49573</v>
      </c>
      <c r="E11" s="41">
        <f t="shared" si="0"/>
        <v>126297</v>
      </c>
      <c r="F11" s="41">
        <v>126297</v>
      </c>
      <c r="G11" s="41"/>
      <c r="H11" s="28">
        <v>3</v>
      </c>
      <c r="I11" s="41"/>
      <c r="K11" s="50">
        <v>2</v>
      </c>
      <c r="L11" s="51">
        <v>0.12</v>
      </c>
    </row>
    <row r="12" spans="1:254" x14ac:dyDescent="0.25">
      <c r="A12" t="s">
        <v>78</v>
      </c>
      <c r="B12" s="41">
        <v>18328</v>
      </c>
      <c r="C12" s="41">
        <v>16483</v>
      </c>
      <c r="D12" s="41">
        <v>51363</v>
      </c>
      <c r="E12" s="41">
        <f t="shared" si="0"/>
        <v>86174</v>
      </c>
      <c r="F12" s="41">
        <v>87457</v>
      </c>
      <c r="G12" s="41"/>
      <c r="H12" s="28">
        <v>2</v>
      </c>
      <c r="I12" s="41"/>
      <c r="K12" s="46">
        <v>3</v>
      </c>
      <c r="L12" s="47">
        <v>0.08</v>
      </c>
    </row>
    <row r="13" spans="1:254" x14ac:dyDescent="0.25">
      <c r="A13" t="s">
        <v>79</v>
      </c>
      <c r="B13" s="41">
        <v>28418</v>
      </c>
      <c r="C13" s="41">
        <v>69810</v>
      </c>
      <c r="D13" s="41">
        <v>23062</v>
      </c>
      <c r="E13" s="41">
        <f t="shared" si="0"/>
        <v>121290</v>
      </c>
      <c r="F13" s="41">
        <v>119533</v>
      </c>
      <c r="G13" s="41"/>
      <c r="H13" s="28">
        <v>1</v>
      </c>
      <c r="I13" s="41"/>
      <c r="L13" s="7"/>
    </row>
    <row r="14" spans="1:254" x14ac:dyDescent="0.25">
      <c r="A14" t="s">
        <v>80</v>
      </c>
      <c r="B14" s="41">
        <v>62739</v>
      </c>
      <c r="C14" s="41">
        <v>60167</v>
      </c>
      <c r="D14" s="41">
        <v>60931</v>
      </c>
      <c r="E14" s="41">
        <f t="shared" si="0"/>
        <v>183837</v>
      </c>
      <c r="F14" s="41">
        <v>181943</v>
      </c>
      <c r="G14" s="41"/>
      <c r="H14" s="28">
        <v>1</v>
      </c>
      <c r="I14" s="41"/>
      <c r="L14" s="7"/>
    </row>
    <row r="15" spans="1:254" x14ac:dyDescent="0.25">
      <c r="A15" t="s">
        <v>81</v>
      </c>
      <c r="B15" s="41">
        <v>49412</v>
      </c>
      <c r="C15" s="41">
        <v>29079</v>
      </c>
      <c r="D15" s="41">
        <v>69996</v>
      </c>
      <c r="E15" s="41">
        <f t="shared" si="0"/>
        <v>148487</v>
      </c>
      <c r="F15" s="41">
        <v>149819</v>
      </c>
      <c r="G15" s="41"/>
      <c r="H15" s="28">
        <v>3</v>
      </c>
      <c r="I15" s="41"/>
      <c r="L15" s="7"/>
    </row>
    <row r="16" spans="1:254" x14ac:dyDescent="0.25">
      <c r="A16" t="s">
        <v>82</v>
      </c>
      <c r="B16" s="41">
        <v>42531</v>
      </c>
      <c r="C16" s="41">
        <v>13882</v>
      </c>
      <c r="D16" s="41">
        <v>35551</v>
      </c>
      <c r="E16" s="41">
        <f t="shared" si="0"/>
        <v>91964</v>
      </c>
      <c r="F16" s="41">
        <v>90822</v>
      </c>
      <c r="G16" s="41"/>
      <c r="H16" s="28">
        <v>3</v>
      </c>
      <c r="I16" s="41"/>
      <c r="L16" s="7"/>
    </row>
    <row r="17" spans="1:12" x14ac:dyDescent="0.25">
      <c r="A17" t="s">
        <v>83</v>
      </c>
      <c r="B17" s="41">
        <v>43150</v>
      </c>
      <c r="C17" s="41">
        <v>15999</v>
      </c>
      <c r="D17" s="41">
        <v>54415</v>
      </c>
      <c r="E17" s="41">
        <f t="shared" si="0"/>
        <v>113564</v>
      </c>
      <c r="F17" s="41">
        <v>111882</v>
      </c>
      <c r="G17" s="41"/>
      <c r="H17" s="28">
        <v>2</v>
      </c>
      <c r="I17" s="41"/>
      <c r="L17" s="7"/>
    </row>
    <row r="18" spans="1:12" x14ac:dyDescent="0.25">
      <c r="A18" t="s">
        <v>84</v>
      </c>
      <c r="B18" s="41">
        <v>60894</v>
      </c>
      <c r="C18" s="41">
        <v>52466</v>
      </c>
      <c r="D18" s="41">
        <v>33352</v>
      </c>
      <c r="E18" s="41">
        <f t="shared" si="0"/>
        <v>146712</v>
      </c>
      <c r="F18" s="41">
        <v>144909</v>
      </c>
      <c r="G18" s="41"/>
      <c r="H18" s="28">
        <v>2</v>
      </c>
      <c r="I18" s="41"/>
      <c r="L18" s="7"/>
    </row>
    <row r="19" spans="1:12" x14ac:dyDescent="0.25">
      <c r="A19" t="s">
        <v>85</v>
      </c>
      <c r="B19" s="41">
        <v>21354</v>
      </c>
      <c r="C19" s="41">
        <v>23256</v>
      </c>
      <c r="D19" s="41">
        <v>63516</v>
      </c>
      <c r="E19" s="41">
        <f t="shared" si="0"/>
        <v>108126</v>
      </c>
      <c r="F19" s="41">
        <v>106580</v>
      </c>
      <c r="G19" s="41"/>
      <c r="H19" s="28">
        <v>2</v>
      </c>
      <c r="I19" s="41"/>
      <c r="L19" s="7"/>
    </row>
    <row r="20" spans="1:12" x14ac:dyDescent="0.25">
      <c r="A20" t="s">
        <v>86</v>
      </c>
      <c r="B20" s="41">
        <v>16738</v>
      </c>
      <c r="C20" s="41">
        <v>48055</v>
      </c>
      <c r="D20" s="41">
        <v>32328</v>
      </c>
      <c r="E20" s="41">
        <f t="shared" si="0"/>
        <v>97121</v>
      </c>
      <c r="F20" s="41">
        <v>97121</v>
      </c>
      <c r="G20" s="41"/>
      <c r="H20" s="28">
        <v>1</v>
      </c>
      <c r="I20" s="41"/>
      <c r="L20" s="7"/>
    </row>
    <row r="21" spans="1:12" x14ac:dyDescent="0.25">
      <c r="A21" t="s">
        <v>87</v>
      </c>
      <c r="B21" s="41">
        <v>13245</v>
      </c>
      <c r="C21" s="41">
        <v>42965</v>
      </c>
      <c r="D21" s="41">
        <v>36793</v>
      </c>
      <c r="E21" s="41">
        <f t="shared" si="0"/>
        <v>93003</v>
      </c>
      <c r="F21" s="41">
        <v>93003</v>
      </c>
      <c r="G21" s="41"/>
      <c r="H21" s="28">
        <v>2</v>
      </c>
      <c r="I21" s="41"/>
      <c r="L21" s="7"/>
    </row>
    <row r="22" spans="1:12" x14ac:dyDescent="0.25">
      <c r="A22" t="s">
        <v>88</v>
      </c>
      <c r="B22" s="41">
        <v>31193</v>
      </c>
      <c r="C22" s="41">
        <v>17751</v>
      </c>
      <c r="D22" s="41">
        <v>16865</v>
      </c>
      <c r="E22" s="41">
        <f t="shared" si="0"/>
        <v>65809</v>
      </c>
      <c r="F22" s="41">
        <v>64057</v>
      </c>
      <c r="G22" s="41"/>
      <c r="H22" s="28">
        <v>3</v>
      </c>
      <c r="I22" s="41"/>
      <c r="L22" s="7"/>
    </row>
    <row r="23" spans="1:12" x14ac:dyDescent="0.25">
      <c r="A23" t="s">
        <v>89</v>
      </c>
      <c r="B23" s="41">
        <v>62331</v>
      </c>
      <c r="C23" s="41">
        <v>36312</v>
      </c>
      <c r="D23" s="41">
        <v>20667</v>
      </c>
      <c r="E23" s="41">
        <f t="shared" si="0"/>
        <v>119310</v>
      </c>
      <c r="F23" s="41">
        <v>117839</v>
      </c>
      <c r="G23" s="41"/>
      <c r="H23" s="28">
        <v>1</v>
      </c>
      <c r="I23" s="41"/>
      <c r="L23" s="7"/>
    </row>
    <row r="24" spans="1:12" x14ac:dyDescent="0.25">
      <c r="A24" t="s">
        <v>90</v>
      </c>
      <c r="B24" s="41">
        <v>21508</v>
      </c>
      <c r="C24" s="41">
        <v>63432</v>
      </c>
      <c r="D24" s="41">
        <v>35275</v>
      </c>
      <c r="E24" s="41">
        <f t="shared" si="0"/>
        <v>120215</v>
      </c>
      <c r="F24" s="41">
        <v>118485</v>
      </c>
      <c r="G24" s="41"/>
      <c r="H24" s="28">
        <v>2</v>
      </c>
      <c r="I24" s="41"/>
      <c r="L24" s="7"/>
    </row>
    <row r="25" spans="1:12" x14ac:dyDescent="0.25">
      <c r="A25" t="s">
        <v>91</v>
      </c>
      <c r="B25" s="41">
        <v>13830</v>
      </c>
      <c r="C25" s="41">
        <v>55413</v>
      </c>
      <c r="D25" s="41">
        <v>66686</v>
      </c>
      <c r="E25" s="41">
        <f t="shared" si="0"/>
        <v>135929</v>
      </c>
      <c r="F25" s="41">
        <v>135929</v>
      </c>
      <c r="G25" s="41"/>
      <c r="H25" s="28">
        <v>3</v>
      </c>
      <c r="I25" s="41"/>
      <c r="L25" s="7"/>
    </row>
    <row r="26" spans="1:12" x14ac:dyDescent="0.25">
      <c r="A26" t="s">
        <v>92</v>
      </c>
      <c r="B26" s="41">
        <v>49619</v>
      </c>
      <c r="C26" s="41">
        <v>61699</v>
      </c>
      <c r="D26" s="41">
        <v>47487</v>
      </c>
      <c r="E26" s="41">
        <f t="shared" si="0"/>
        <v>158805</v>
      </c>
      <c r="F26" s="41">
        <v>156921</v>
      </c>
      <c r="G26" s="41"/>
      <c r="H26" s="28">
        <v>3</v>
      </c>
      <c r="I26" s="41"/>
      <c r="L26" s="7"/>
    </row>
    <row r="27" spans="1:12" x14ac:dyDescent="0.25">
      <c r="A27" t="s">
        <v>93</v>
      </c>
      <c r="B27" s="41">
        <v>24234</v>
      </c>
      <c r="C27" s="41">
        <v>17347</v>
      </c>
      <c r="D27" s="41">
        <v>26601</v>
      </c>
      <c r="E27" s="41">
        <f t="shared" si="0"/>
        <v>68182</v>
      </c>
      <c r="F27" s="41">
        <v>68182</v>
      </c>
      <c r="G27" s="41"/>
      <c r="H27" s="28">
        <v>2</v>
      </c>
      <c r="I27" s="41"/>
      <c r="L27" s="7"/>
    </row>
    <row r="28" spans="1:12" x14ac:dyDescent="0.25">
      <c r="A28" t="s">
        <v>94</v>
      </c>
      <c r="B28" s="41">
        <v>14086</v>
      </c>
      <c r="C28" s="41">
        <v>24788</v>
      </c>
      <c r="D28" s="41">
        <v>16104</v>
      </c>
      <c r="E28" s="41">
        <f t="shared" si="0"/>
        <v>54978</v>
      </c>
      <c r="F28" s="41">
        <v>56684</v>
      </c>
      <c r="G28" s="41"/>
      <c r="H28" s="28">
        <v>1</v>
      </c>
      <c r="I28" s="41"/>
      <c r="L28" s="7"/>
    </row>
    <row r="29" spans="1:12" x14ac:dyDescent="0.25">
      <c r="A29" t="s">
        <v>95</v>
      </c>
      <c r="B29" s="41">
        <v>66269</v>
      </c>
      <c r="C29" s="41">
        <v>65037</v>
      </c>
      <c r="D29" s="41">
        <v>25582</v>
      </c>
      <c r="E29" s="41">
        <f t="shared" si="0"/>
        <v>156888</v>
      </c>
      <c r="F29" s="41">
        <v>155013</v>
      </c>
      <c r="G29" s="41"/>
      <c r="H29" s="28">
        <v>3</v>
      </c>
      <c r="I29" s="41"/>
      <c r="L29" s="7"/>
    </row>
    <row r="30" spans="1:12" x14ac:dyDescent="0.25">
      <c r="A30" t="s">
        <v>96</v>
      </c>
      <c r="B30" s="41">
        <v>51087</v>
      </c>
      <c r="C30" s="41">
        <v>16597</v>
      </c>
      <c r="D30" s="41">
        <v>19749</v>
      </c>
      <c r="E30" s="41">
        <f t="shared" si="0"/>
        <v>87433</v>
      </c>
      <c r="F30" s="41">
        <v>87433</v>
      </c>
      <c r="G30" s="41"/>
      <c r="H30" s="28">
        <v>3</v>
      </c>
      <c r="I30" s="41"/>
      <c r="L30" s="7"/>
    </row>
    <row r="31" spans="1:12" x14ac:dyDescent="0.25">
      <c r="A31" t="s">
        <v>97</v>
      </c>
      <c r="B31" s="41">
        <v>45341</v>
      </c>
      <c r="C31" s="41">
        <v>69567</v>
      </c>
      <c r="D31" s="41">
        <v>17613</v>
      </c>
      <c r="E31" s="41">
        <f t="shared" si="0"/>
        <v>132521</v>
      </c>
      <c r="F31" s="41">
        <v>133549</v>
      </c>
      <c r="G31" s="41"/>
      <c r="H31" s="28">
        <v>3</v>
      </c>
      <c r="I31" s="41"/>
      <c r="L31" s="7"/>
    </row>
    <row r="32" spans="1:12" x14ac:dyDescent="0.25">
      <c r="A32" t="s">
        <v>98</v>
      </c>
      <c r="B32" s="41">
        <v>40227</v>
      </c>
      <c r="C32" s="41">
        <v>58210</v>
      </c>
      <c r="D32" s="41">
        <v>15249</v>
      </c>
      <c r="E32" s="41">
        <f t="shared" si="0"/>
        <v>113686</v>
      </c>
      <c r="F32" s="41">
        <v>115131</v>
      </c>
      <c r="G32" s="41"/>
      <c r="H32" s="28">
        <v>2</v>
      </c>
      <c r="I32" s="41"/>
      <c r="L32" s="7"/>
    </row>
    <row r="33" spans="1:12" x14ac:dyDescent="0.25">
      <c r="A33" t="s">
        <v>99</v>
      </c>
      <c r="B33" s="41">
        <v>28632</v>
      </c>
      <c r="C33" s="41">
        <v>13354</v>
      </c>
      <c r="D33" s="41">
        <v>35190</v>
      </c>
      <c r="E33" s="41">
        <f t="shared" si="0"/>
        <v>77176</v>
      </c>
      <c r="F33" s="41">
        <v>77176</v>
      </c>
      <c r="G33" s="41"/>
      <c r="H33" s="28">
        <v>1</v>
      </c>
      <c r="I33" s="41"/>
      <c r="L33" s="7"/>
    </row>
    <row r="34" spans="1:12" x14ac:dyDescent="0.25">
      <c r="A34" t="s">
        <v>100</v>
      </c>
      <c r="B34" s="41">
        <v>10212</v>
      </c>
      <c r="C34" s="41">
        <v>36227</v>
      </c>
      <c r="D34" s="41">
        <v>12510</v>
      </c>
      <c r="E34" s="41">
        <f t="shared" si="0"/>
        <v>58949</v>
      </c>
      <c r="F34" s="41">
        <v>58949</v>
      </c>
      <c r="G34" s="41"/>
      <c r="H34" s="28">
        <v>3</v>
      </c>
      <c r="I34" s="41"/>
      <c r="L34" s="7"/>
    </row>
    <row r="35" spans="1:12" x14ac:dyDescent="0.25">
      <c r="A35" t="s">
        <v>101</v>
      </c>
      <c r="B35" s="41">
        <v>20906</v>
      </c>
      <c r="C35" s="41">
        <v>65988</v>
      </c>
      <c r="D35" s="41">
        <v>53733</v>
      </c>
      <c r="E35" s="41">
        <f t="shared" si="0"/>
        <v>140627</v>
      </c>
      <c r="F35" s="41">
        <v>140627</v>
      </c>
      <c r="G35" s="41"/>
      <c r="H35" s="28">
        <v>1</v>
      </c>
      <c r="I35" s="41"/>
      <c r="L35" s="7"/>
    </row>
    <row r="36" spans="1:12" x14ac:dyDescent="0.25">
      <c r="A36" t="s">
        <v>102</v>
      </c>
      <c r="B36" s="41">
        <v>53353</v>
      </c>
      <c r="C36" s="41">
        <v>20262</v>
      </c>
      <c r="D36" s="41">
        <v>49811</v>
      </c>
      <c r="E36" s="41">
        <f t="shared" si="0"/>
        <v>123426</v>
      </c>
      <c r="F36" s="41">
        <v>123426</v>
      </c>
      <c r="G36" s="41"/>
      <c r="H36" s="28">
        <v>1</v>
      </c>
      <c r="I36" s="41"/>
      <c r="L36" s="7"/>
    </row>
    <row r="37" spans="1:12" x14ac:dyDescent="0.25">
      <c r="A37" t="s">
        <v>103</v>
      </c>
      <c r="B37" s="41">
        <v>59935</v>
      </c>
      <c r="C37" s="41">
        <v>63182</v>
      </c>
      <c r="D37" s="41">
        <v>23685</v>
      </c>
      <c r="E37" s="41">
        <f t="shared" si="0"/>
        <v>146802</v>
      </c>
      <c r="F37" s="41">
        <v>146802</v>
      </c>
      <c r="G37" s="41"/>
      <c r="H37" s="28">
        <v>1</v>
      </c>
      <c r="I37" s="41"/>
      <c r="L37" s="7"/>
    </row>
    <row r="38" spans="1:12" x14ac:dyDescent="0.25">
      <c r="A38" t="s">
        <v>104</v>
      </c>
      <c r="B38" s="41">
        <v>20742</v>
      </c>
      <c r="C38" s="41">
        <v>69313</v>
      </c>
      <c r="D38" s="41">
        <v>26325</v>
      </c>
      <c r="E38" s="41">
        <f t="shared" si="0"/>
        <v>116380</v>
      </c>
      <c r="F38" s="41">
        <v>116380</v>
      </c>
      <c r="G38" s="41"/>
      <c r="H38" s="28">
        <v>3</v>
      </c>
      <c r="I38" s="41"/>
      <c r="L38" s="7"/>
    </row>
    <row r="39" spans="1:12" x14ac:dyDescent="0.25">
      <c r="A39" t="s">
        <v>105</v>
      </c>
      <c r="B39" s="41">
        <v>26623</v>
      </c>
      <c r="C39" s="41">
        <v>68272</v>
      </c>
      <c r="D39" s="41">
        <v>29312</v>
      </c>
      <c r="E39" s="41">
        <f t="shared" si="0"/>
        <v>124207</v>
      </c>
      <c r="F39" s="41">
        <v>125800</v>
      </c>
      <c r="G39" s="41"/>
      <c r="H39" s="28">
        <v>3</v>
      </c>
      <c r="I39" s="41"/>
      <c r="L39" s="7"/>
    </row>
    <row r="40" spans="1:12" x14ac:dyDescent="0.25">
      <c r="A40" t="s">
        <v>106</v>
      </c>
      <c r="B40" s="41">
        <v>16157</v>
      </c>
      <c r="C40" s="41">
        <v>57010</v>
      </c>
      <c r="D40" s="41">
        <v>11616</v>
      </c>
      <c r="E40" s="41">
        <f t="shared" si="0"/>
        <v>84783</v>
      </c>
      <c r="F40" s="41">
        <v>82808</v>
      </c>
      <c r="G40" s="41"/>
      <c r="H40" s="28">
        <v>1</v>
      </c>
      <c r="I40" s="41"/>
      <c r="L40" s="7"/>
    </row>
    <row r="41" spans="1:12" x14ac:dyDescent="0.25">
      <c r="A41" t="s">
        <v>107</v>
      </c>
      <c r="B41" s="41">
        <v>14301</v>
      </c>
      <c r="C41" s="41">
        <v>53359</v>
      </c>
      <c r="D41" s="41">
        <v>56965</v>
      </c>
      <c r="E41" s="41">
        <f t="shared" si="0"/>
        <v>124625</v>
      </c>
      <c r="F41" s="41">
        <v>126194</v>
      </c>
      <c r="G41" s="41"/>
      <c r="H41" s="28">
        <v>1</v>
      </c>
      <c r="I41" s="41"/>
      <c r="L41" s="7"/>
    </row>
    <row r="42" spans="1:12" x14ac:dyDescent="0.25">
      <c r="A42" t="s">
        <v>108</v>
      </c>
      <c r="B42" s="41">
        <v>16575</v>
      </c>
      <c r="C42" s="41">
        <v>22958</v>
      </c>
      <c r="D42" s="41">
        <v>67886</v>
      </c>
      <c r="E42" s="41">
        <f t="shared" si="0"/>
        <v>107419</v>
      </c>
      <c r="F42" s="41">
        <v>108680</v>
      </c>
      <c r="G42" s="41"/>
      <c r="H42" s="28">
        <v>2</v>
      </c>
      <c r="I42" s="41"/>
      <c r="L42" s="7"/>
    </row>
    <row r="43" spans="1:12" x14ac:dyDescent="0.25">
      <c r="A43" t="s">
        <v>109</v>
      </c>
      <c r="B43" s="41">
        <v>10202</v>
      </c>
      <c r="C43" s="41">
        <v>36713</v>
      </c>
      <c r="D43" s="41">
        <v>13485</v>
      </c>
      <c r="E43" s="41">
        <f t="shared" si="0"/>
        <v>60400</v>
      </c>
      <c r="F43" s="41">
        <v>58795</v>
      </c>
      <c r="G43" s="41"/>
      <c r="H43" s="28">
        <v>1</v>
      </c>
      <c r="I43" s="41"/>
      <c r="L43" s="7"/>
    </row>
    <row r="44" spans="1:12" x14ac:dyDescent="0.25">
      <c r="A44" t="s">
        <v>110</v>
      </c>
      <c r="B44" s="41">
        <v>64734</v>
      </c>
      <c r="C44" s="41">
        <v>59439</v>
      </c>
      <c r="D44" s="41">
        <v>69317</v>
      </c>
      <c r="E44" s="41">
        <f t="shared" si="0"/>
        <v>193490</v>
      </c>
      <c r="F44" s="41">
        <v>192189</v>
      </c>
      <c r="G44" s="41"/>
      <c r="H44" s="28">
        <v>2</v>
      </c>
      <c r="I44" s="41"/>
      <c r="L44" s="7"/>
    </row>
    <row r="45" spans="1:12" x14ac:dyDescent="0.25">
      <c r="A45" t="s">
        <v>111</v>
      </c>
      <c r="B45" s="41">
        <v>21439</v>
      </c>
      <c r="C45" s="41">
        <v>33665</v>
      </c>
      <c r="D45" s="41">
        <v>34276</v>
      </c>
      <c r="E45" s="41">
        <f t="shared" si="0"/>
        <v>89380</v>
      </c>
      <c r="F45" s="41">
        <v>88189</v>
      </c>
      <c r="G45" s="41"/>
      <c r="H45" s="28">
        <v>1</v>
      </c>
      <c r="I45" s="41"/>
      <c r="L45" s="7"/>
    </row>
    <row r="46" spans="1:12" x14ac:dyDescent="0.25">
      <c r="A46" t="s">
        <v>112</v>
      </c>
      <c r="B46" s="41">
        <v>27652</v>
      </c>
      <c r="C46" s="41">
        <v>16540</v>
      </c>
      <c r="D46" s="41">
        <v>22565</v>
      </c>
      <c r="E46" s="41">
        <f t="shared" si="0"/>
        <v>66757</v>
      </c>
      <c r="F46" s="41">
        <v>68232</v>
      </c>
      <c r="G46" s="41"/>
      <c r="H46" s="28">
        <v>1</v>
      </c>
      <c r="I46" s="41"/>
      <c r="L46" s="7"/>
    </row>
    <row r="47" spans="1:12" x14ac:dyDescent="0.25">
      <c r="A47" t="s">
        <v>113</v>
      </c>
      <c r="B47" s="41">
        <v>24167</v>
      </c>
      <c r="C47" s="41">
        <v>67746</v>
      </c>
      <c r="D47" s="41">
        <v>46742</v>
      </c>
      <c r="E47" s="41">
        <f t="shared" si="0"/>
        <v>138655</v>
      </c>
      <c r="F47" s="41">
        <v>137551</v>
      </c>
      <c r="G47" s="41"/>
      <c r="H47" s="28">
        <v>3</v>
      </c>
      <c r="I47" s="41"/>
      <c r="L47" s="7"/>
    </row>
    <row r="48" spans="1:12" x14ac:dyDescent="0.25">
      <c r="A48" t="s">
        <v>114</v>
      </c>
      <c r="B48" s="41">
        <v>41898</v>
      </c>
      <c r="C48" s="41">
        <v>53395</v>
      </c>
      <c r="D48" s="41">
        <v>40800</v>
      </c>
      <c r="E48" s="41">
        <f t="shared" si="0"/>
        <v>136093</v>
      </c>
      <c r="F48" s="41">
        <v>136093</v>
      </c>
      <c r="G48" s="41"/>
      <c r="H48" s="28">
        <v>2</v>
      </c>
      <c r="I48" s="41"/>
      <c r="L48" s="7"/>
    </row>
    <row r="49" spans="1:12" x14ac:dyDescent="0.25">
      <c r="A49" t="s">
        <v>115</v>
      </c>
      <c r="B49" s="41">
        <v>41761</v>
      </c>
      <c r="C49" s="41">
        <v>52320</v>
      </c>
      <c r="D49" s="41">
        <v>19764</v>
      </c>
      <c r="E49" s="41">
        <f t="shared" si="0"/>
        <v>113845</v>
      </c>
      <c r="F49" s="41">
        <v>113845</v>
      </c>
      <c r="G49" s="41"/>
      <c r="H49" s="28">
        <v>1</v>
      </c>
      <c r="I49" s="41"/>
      <c r="L49" s="7"/>
    </row>
    <row r="50" spans="1:12" x14ac:dyDescent="0.25">
      <c r="A50" t="s">
        <v>116</v>
      </c>
      <c r="B50" s="41">
        <v>54425</v>
      </c>
      <c r="C50" s="41">
        <v>10876</v>
      </c>
      <c r="D50" s="41">
        <v>52073</v>
      </c>
      <c r="E50" s="41">
        <f t="shared" si="0"/>
        <v>117374</v>
      </c>
      <c r="F50" s="41">
        <v>119167</v>
      </c>
      <c r="G50" s="41"/>
      <c r="H50" s="28">
        <v>3</v>
      </c>
      <c r="I50" s="41"/>
      <c r="L50" s="7"/>
    </row>
    <row r="51" spans="1:12" x14ac:dyDescent="0.25">
      <c r="A51" t="s">
        <v>117</v>
      </c>
      <c r="B51" s="41">
        <v>61249</v>
      </c>
      <c r="C51" s="41">
        <v>65582</v>
      </c>
      <c r="D51" s="41">
        <v>62580</v>
      </c>
      <c r="E51" s="41">
        <f t="shared" si="0"/>
        <v>189411</v>
      </c>
      <c r="F51" s="41">
        <v>189411</v>
      </c>
      <c r="G51" s="41"/>
      <c r="H51" s="28">
        <v>3</v>
      </c>
      <c r="I51" s="41"/>
      <c r="L51" s="7"/>
    </row>
    <row r="52" spans="1:12" x14ac:dyDescent="0.25">
      <c r="A52" t="s">
        <v>118</v>
      </c>
      <c r="B52" s="41">
        <v>62754</v>
      </c>
      <c r="C52" s="41">
        <v>23747</v>
      </c>
      <c r="D52" s="41">
        <v>69512</v>
      </c>
      <c r="E52" s="41">
        <f t="shared" si="0"/>
        <v>156013</v>
      </c>
      <c r="F52" s="41">
        <v>156013</v>
      </c>
      <c r="G52" s="41"/>
      <c r="H52" s="28">
        <v>1</v>
      </c>
      <c r="I52" s="41"/>
      <c r="L52" s="7"/>
    </row>
    <row r="53" spans="1:12" x14ac:dyDescent="0.25">
      <c r="A53" t="s">
        <v>119</v>
      </c>
      <c r="B53" s="41">
        <v>31133</v>
      </c>
      <c r="C53" s="41">
        <v>61452</v>
      </c>
      <c r="D53" s="41">
        <v>46528</v>
      </c>
      <c r="E53" s="41">
        <f t="shared" si="0"/>
        <v>139113</v>
      </c>
      <c r="F53" s="41">
        <v>139113</v>
      </c>
      <c r="G53" s="41"/>
      <c r="H53" s="28">
        <v>1</v>
      </c>
      <c r="I53" s="41"/>
      <c r="L53" s="7"/>
    </row>
    <row r="54" spans="1:12" x14ac:dyDescent="0.25">
      <c r="A54" t="s">
        <v>120</v>
      </c>
      <c r="B54" s="41">
        <v>18506</v>
      </c>
      <c r="C54" s="41">
        <v>15912</v>
      </c>
      <c r="D54" s="41">
        <v>24179</v>
      </c>
      <c r="E54" s="41">
        <f t="shared" si="0"/>
        <v>58597</v>
      </c>
      <c r="F54" s="41">
        <v>58597</v>
      </c>
      <c r="G54" s="41"/>
      <c r="H54" s="28">
        <v>1</v>
      </c>
      <c r="I54" s="41"/>
      <c r="L54" s="7"/>
    </row>
    <row r="55" spans="1:12" x14ac:dyDescent="0.25">
      <c r="A55" t="s">
        <v>121</v>
      </c>
      <c r="B55" s="41">
        <v>42207</v>
      </c>
      <c r="C55" s="41">
        <v>34128</v>
      </c>
      <c r="D55" s="41">
        <v>53042</v>
      </c>
      <c r="E55" s="41">
        <f t="shared" si="0"/>
        <v>129377</v>
      </c>
      <c r="F55" s="41">
        <v>129377</v>
      </c>
      <c r="G55" s="41"/>
      <c r="H55" s="28">
        <v>3</v>
      </c>
      <c r="I55" s="41"/>
      <c r="L55" s="7"/>
    </row>
    <row r="56" spans="1:12" x14ac:dyDescent="0.25">
      <c r="A56" t="s">
        <v>122</v>
      </c>
      <c r="B56" s="41">
        <v>51022</v>
      </c>
      <c r="C56" s="41">
        <v>23496</v>
      </c>
      <c r="D56" s="41">
        <v>19388</v>
      </c>
      <c r="E56" s="41">
        <f t="shared" si="0"/>
        <v>93906</v>
      </c>
      <c r="F56" s="41">
        <v>92327</v>
      </c>
      <c r="G56" s="41"/>
      <c r="H56" s="28">
        <v>2</v>
      </c>
      <c r="I56" s="41"/>
      <c r="L56" s="7"/>
    </row>
    <row r="57" spans="1:12" x14ac:dyDescent="0.25">
      <c r="A57" t="s">
        <v>123</v>
      </c>
      <c r="B57" s="41">
        <v>36537</v>
      </c>
      <c r="C57" s="41">
        <v>28216</v>
      </c>
      <c r="D57" s="41">
        <v>48433</v>
      </c>
      <c r="E57" s="41">
        <f t="shared" si="0"/>
        <v>113186</v>
      </c>
      <c r="F57" s="41">
        <v>113186</v>
      </c>
      <c r="G57" s="41"/>
      <c r="H57" s="28">
        <v>3</v>
      </c>
      <c r="I57" s="41"/>
      <c r="L57" s="7"/>
    </row>
    <row r="58" spans="1:12" x14ac:dyDescent="0.25">
      <c r="A58" t="s">
        <v>124</v>
      </c>
      <c r="B58" s="41">
        <v>12854</v>
      </c>
      <c r="C58" s="41">
        <v>55377</v>
      </c>
      <c r="D58" s="41">
        <v>33020</v>
      </c>
      <c r="E58" s="41">
        <f t="shared" si="0"/>
        <v>101251</v>
      </c>
      <c r="F58" s="41">
        <v>99522</v>
      </c>
      <c r="G58" s="41"/>
      <c r="H58" s="28">
        <v>3</v>
      </c>
      <c r="I58" s="41"/>
      <c r="L58" s="7"/>
    </row>
    <row r="59" spans="1:12" x14ac:dyDescent="0.25">
      <c r="A59" t="s">
        <v>125</v>
      </c>
      <c r="B59" s="41">
        <v>24022</v>
      </c>
      <c r="C59" s="41">
        <v>53758</v>
      </c>
      <c r="D59" s="41">
        <v>68686</v>
      </c>
      <c r="E59" s="41">
        <f t="shared" si="0"/>
        <v>146466</v>
      </c>
      <c r="F59" s="41">
        <v>147530</v>
      </c>
      <c r="G59" s="41"/>
      <c r="H59" s="28">
        <v>3</v>
      </c>
      <c r="I59" s="41"/>
      <c r="L59" s="7"/>
    </row>
    <row r="60" spans="1:12" x14ac:dyDescent="0.25">
      <c r="A60" t="s">
        <v>126</v>
      </c>
      <c r="B60" s="41">
        <v>33448</v>
      </c>
      <c r="C60" s="41">
        <v>63378</v>
      </c>
      <c r="D60" s="41">
        <v>24020</v>
      </c>
      <c r="E60" s="41">
        <f t="shared" si="0"/>
        <v>120846</v>
      </c>
      <c r="F60" s="41">
        <v>120846</v>
      </c>
      <c r="G60" s="41"/>
      <c r="H60" s="28">
        <v>1</v>
      </c>
      <c r="I60" s="41"/>
      <c r="L60" s="7"/>
    </row>
    <row r="61" spans="1:12" x14ac:dyDescent="0.25">
      <c r="A61" t="s">
        <v>127</v>
      </c>
      <c r="B61" s="41">
        <v>53874</v>
      </c>
      <c r="C61" s="41">
        <v>48025</v>
      </c>
      <c r="D61" s="41">
        <v>45592</v>
      </c>
      <c r="E61" s="41">
        <f t="shared" si="0"/>
        <v>147491</v>
      </c>
      <c r="F61" s="41">
        <v>148630</v>
      </c>
      <c r="G61" s="41"/>
      <c r="H61" s="28">
        <v>2</v>
      </c>
      <c r="I61" s="41"/>
      <c r="L61" s="7"/>
    </row>
    <row r="62" spans="1:12" x14ac:dyDescent="0.25">
      <c r="A62" t="s">
        <v>128</v>
      </c>
      <c r="B62" s="41">
        <v>36555</v>
      </c>
      <c r="C62" s="41">
        <v>37018</v>
      </c>
      <c r="D62" s="41">
        <v>64093</v>
      </c>
      <c r="E62" s="41">
        <f t="shared" si="0"/>
        <v>137666</v>
      </c>
      <c r="F62" s="41">
        <v>136636</v>
      </c>
      <c r="G62" s="41"/>
      <c r="H62" s="28">
        <v>3</v>
      </c>
      <c r="I62" s="41"/>
      <c r="L62" s="7"/>
    </row>
    <row r="63" spans="1:12" x14ac:dyDescent="0.25">
      <c r="A63" t="s">
        <v>129</v>
      </c>
      <c r="B63" s="41">
        <v>41970</v>
      </c>
      <c r="C63" s="41">
        <v>18343</v>
      </c>
      <c r="D63" s="41">
        <v>32635</v>
      </c>
      <c r="E63" s="41">
        <f t="shared" si="0"/>
        <v>92948</v>
      </c>
      <c r="F63" s="41">
        <v>92948</v>
      </c>
      <c r="G63" s="41"/>
      <c r="H63" s="28">
        <v>2</v>
      </c>
      <c r="I63" s="41"/>
      <c r="L63" s="7"/>
    </row>
    <row r="64" spans="1:12" x14ac:dyDescent="0.25">
      <c r="A64" t="s">
        <v>130</v>
      </c>
      <c r="B64" s="41">
        <v>40917</v>
      </c>
      <c r="C64" s="41">
        <v>11980</v>
      </c>
      <c r="D64" s="41">
        <v>34213</v>
      </c>
      <c r="E64" s="41">
        <f t="shared" si="0"/>
        <v>87110</v>
      </c>
      <c r="F64" s="41">
        <v>87110</v>
      </c>
      <c r="G64" s="41"/>
      <c r="H64" s="28">
        <v>2</v>
      </c>
      <c r="I64" s="41"/>
      <c r="L64" s="7"/>
    </row>
    <row r="65" spans="1:12" x14ac:dyDescent="0.25">
      <c r="A65" t="s">
        <v>131</v>
      </c>
      <c r="B65" s="41">
        <v>41757</v>
      </c>
      <c r="C65" s="41">
        <v>69069</v>
      </c>
      <c r="D65" s="41">
        <v>59023</v>
      </c>
      <c r="E65" s="41">
        <f t="shared" si="0"/>
        <v>169849</v>
      </c>
      <c r="F65" s="41">
        <v>170861</v>
      </c>
      <c r="G65" s="41"/>
      <c r="H65" s="28">
        <v>2</v>
      </c>
      <c r="I65" s="41"/>
      <c r="L65" s="7"/>
    </row>
    <row r="66" spans="1:12" x14ac:dyDescent="0.25">
      <c r="A66" t="s">
        <v>132</v>
      </c>
      <c r="B66" s="41">
        <v>22174</v>
      </c>
      <c r="C66" s="41">
        <v>61288</v>
      </c>
      <c r="D66" s="41">
        <v>68449</v>
      </c>
      <c r="E66" s="41">
        <f t="shared" si="0"/>
        <v>151911</v>
      </c>
      <c r="F66" s="41">
        <v>153415</v>
      </c>
      <c r="G66" s="41"/>
      <c r="H66" s="28">
        <v>2</v>
      </c>
      <c r="I66" s="41"/>
      <c r="L66" s="7"/>
    </row>
    <row r="67" spans="1:12" x14ac:dyDescent="0.25">
      <c r="A67" t="s">
        <v>133</v>
      </c>
      <c r="B67" s="41">
        <v>60858</v>
      </c>
      <c r="C67" s="41">
        <v>40914</v>
      </c>
      <c r="D67" s="41">
        <v>46713</v>
      </c>
      <c r="E67" s="41">
        <f t="shared" si="0"/>
        <v>148485</v>
      </c>
      <c r="F67" s="41">
        <v>150142</v>
      </c>
      <c r="G67" s="41"/>
      <c r="H67" s="28">
        <v>1</v>
      </c>
      <c r="I67" s="41"/>
      <c r="L67" s="7"/>
    </row>
    <row r="68" spans="1:12" x14ac:dyDescent="0.25">
      <c r="A68" t="s">
        <v>134</v>
      </c>
      <c r="B68" s="41">
        <v>58540</v>
      </c>
      <c r="C68" s="41">
        <v>50059</v>
      </c>
      <c r="D68" s="41">
        <v>29375</v>
      </c>
      <c r="E68" s="41">
        <f t="shared" si="0"/>
        <v>137974</v>
      </c>
      <c r="F68" s="41">
        <v>136559</v>
      </c>
      <c r="G68" s="41"/>
      <c r="H68" s="28">
        <v>1</v>
      </c>
      <c r="I68" s="41"/>
      <c r="L68" s="7"/>
    </row>
    <row r="69" spans="1:12" x14ac:dyDescent="0.25">
      <c r="A69" t="s">
        <v>135</v>
      </c>
      <c r="B69" s="41">
        <v>16001</v>
      </c>
      <c r="C69" s="41">
        <v>29610</v>
      </c>
      <c r="D69" s="41">
        <v>24930</v>
      </c>
      <c r="E69" s="41">
        <f t="shared" ref="E69:E132" si="1">SUM(B69:D69)</f>
        <v>70541</v>
      </c>
      <c r="F69" s="41">
        <v>68591</v>
      </c>
      <c r="G69" s="41"/>
      <c r="H69" s="28">
        <v>1</v>
      </c>
      <c r="I69" s="41"/>
      <c r="L69" s="7"/>
    </row>
    <row r="70" spans="1:12" x14ac:dyDescent="0.25">
      <c r="A70" t="s">
        <v>136</v>
      </c>
      <c r="B70" s="41">
        <v>27483</v>
      </c>
      <c r="C70" s="41">
        <v>34850</v>
      </c>
      <c r="D70" s="41">
        <v>53291</v>
      </c>
      <c r="E70" s="41">
        <f t="shared" si="1"/>
        <v>115624</v>
      </c>
      <c r="F70" s="41">
        <v>114519</v>
      </c>
      <c r="G70" s="41"/>
      <c r="H70" s="28">
        <v>1</v>
      </c>
      <c r="I70" s="41"/>
      <c r="L70" s="7"/>
    </row>
    <row r="71" spans="1:12" x14ac:dyDescent="0.25">
      <c r="A71" t="s">
        <v>137</v>
      </c>
      <c r="B71" s="41">
        <v>41001</v>
      </c>
      <c r="C71" s="41">
        <v>30108</v>
      </c>
      <c r="D71" s="41">
        <v>63362</v>
      </c>
      <c r="E71" s="41">
        <f t="shared" si="1"/>
        <v>134471</v>
      </c>
      <c r="F71" s="41">
        <v>135772</v>
      </c>
      <c r="G71" s="41"/>
      <c r="H71" s="28">
        <v>3</v>
      </c>
      <c r="I71" s="41"/>
      <c r="L71" s="7"/>
    </row>
    <row r="72" spans="1:12" x14ac:dyDescent="0.25">
      <c r="A72" t="s">
        <v>138</v>
      </c>
      <c r="B72" s="41">
        <v>42556</v>
      </c>
      <c r="C72" s="41">
        <v>59717</v>
      </c>
      <c r="D72" s="41">
        <v>23468</v>
      </c>
      <c r="E72" s="41">
        <f t="shared" si="1"/>
        <v>125741</v>
      </c>
      <c r="F72" s="41">
        <v>123888</v>
      </c>
      <c r="G72" s="41"/>
      <c r="H72" s="28">
        <v>3</v>
      </c>
      <c r="I72" s="41"/>
      <c r="L72" s="7"/>
    </row>
    <row r="73" spans="1:12" x14ac:dyDescent="0.25">
      <c r="A73" t="s">
        <v>139</v>
      </c>
      <c r="B73" s="41">
        <v>48415</v>
      </c>
      <c r="C73" s="41">
        <v>50942</v>
      </c>
      <c r="D73" s="41">
        <v>55330</v>
      </c>
      <c r="E73" s="41">
        <f t="shared" si="1"/>
        <v>154687</v>
      </c>
      <c r="F73" s="41">
        <v>153291</v>
      </c>
      <c r="G73" s="41"/>
      <c r="H73" s="28">
        <v>2</v>
      </c>
      <c r="I73" s="41"/>
      <c r="L73" s="7"/>
    </row>
    <row r="74" spans="1:12" x14ac:dyDescent="0.25">
      <c r="A74" t="s">
        <v>140</v>
      </c>
      <c r="B74" s="41">
        <v>13222</v>
      </c>
      <c r="C74" s="41">
        <v>35363</v>
      </c>
      <c r="D74" s="41">
        <v>36477</v>
      </c>
      <c r="E74" s="41">
        <f t="shared" si="1"/>
        <v>85062</v>
      </c>
      <c r="F74" s="41">
        <v>86604</v>
      </c>
      <c r="G74" s="41"/>
      <c r="H74" s="28">
        <v>1</v>
      </c>
      <c r="I74" s="41"/>
      <c r="L74" s="7"/>
    </row>
    <row r="75" spans="1:12" x14ac:dyDescent="0.25">
      <c r="A75" t="s">
        <v>141</v>
      </c>
      <c r="B75" s="41">
        <v>59094</v>
      </c>
      <c r="C75" s="41">
        <v>38739</v>
      </c>
      <c r="D75" s="41">
        <v>32664</v>
      </c>
      <c r="E75" s="41">
        <f t="shared" si="1"/>
        <v>130497</v>
      </c>
      <c r="F75" s="41">
        <v>129029</v>
      </c>
      <c r="G75" s="41"/>
      <c r="H75" s="28">
        <v>2</v>
      </c>
      <c r="I75" s="41"/>
      <c r="L75" s="7"/>
    </row>
    <row r="76" spans="1:12" x14ac:dyDescent="0.25">
      <c r="A76" t="s">
        <v>142</v>
      </c>
      <c r="B76" s="41">
        <v>10408</v>
      </c>
      <c r="C76" s="41">
        <v>65445</v>
      </c>
      <c r="D76" s="41">
        <v>52734</v>
      </c>
      <c r="E76" s="41">
        <f t="shared" si="1"/>
        <v>128587</v>
      </c>
      <c r="F76" s="41">
        <v>126923</v>
      </c>
      <c r="G76" s="41"/>
      <c r="H76" s="28">
        <v>3</v>
      </c>
      <c r="I76" s="41"/>
      <c r="L76" s="7"/>
    </row>
    <row r="77" spans="1:12" x14ac:dyDescent="0.25">
      <c r="A77" t="s">
        <v>143</v>
      </c>
      <c r="B77" s="41">
        <v>44155</v>
      </c>
      <c r="C77" s="41">
        <v>24781</v>
      </c>
      <c r="D77" s="41">
        <v>57434</v>
      </c>
      <c r="E77" s="41">
        <f t="shared" si="1"/>
        <v>126370</v>
      </c>
      <c r="F77" s="41">
        <v>128120</v>
      </c>
      <c r="G77" s="41"/>
      <c r="H77" s="28">
        <v>3</v>
      </c>
      <c r="I77" s="41"/>
      <c r="L77" s="7"/>
    </row>
    <row r="78" spans="1:12" x14ac:dyDescent="0.25">
      <c r="A78" t="s">
        <v>144</v>
      </c>
      <c r="B78" s="41">
        <v>20127</v>
      </c>
      <c r="C78" s="41">
        <v>25943</v>
      </c>
      <c r="D78" s="41">
        <v>55515</v>
      </c>
      <c r="E78" s="41">
        <f t="shared" si="1"/>
        <v>101585</v>
      </c>
      <c r="F78" s="41">
        <v>100293</v>
      </c>
      <c r="G78" s="41"/>
      <c r="H78" s="28">
        <v>1</v>
      </c>
      <c r="I78" s="41"/>
      <c r="L78" s="7"/>
    </row>
    <row r="79" spans="1:12" x14ac:dyDescent="0.25">
      <c r="A79" t="s">
        <v>145</v>
      </c>
      <c r="B79" s="41">
        <v>30633</v>
      </c>
      <c r="C79" s="41">
        <v>14660</v>
      </c>
      <c r="D79" s="41">
        <v>47024</v>
      </c>
      <c r="E79" s="41">
        <f t="shared" si="1"/>
        <v>92317</v>
      </c>
      <c r="F79" s="41">
        <v>93561</v>
      </c>
      <c r="G79" s="41"/>
      <c r="H79" s="28">
        <v>2</v>
      </c>
      <c r="I79" s="41"/>
      <c r="L79" s="7"/>
    </row>
    <row r="80" spans="1:12" x14ac:dyDescent="0.25">
      <c r="A80" t="s">
        <v>146</v>
      </c>
      <c r="B80" s="41">
        <v>48234</v>
      </c>
      <c r="C80" s="41">
        <v>57762</v>
      </c>
      <c r="D80" s="41">
        <v>38975</v>
      </c>
      <c r="E80" s="41">
        <f t="shared" si="1"/>
        <v>144971</v>
      </c>
      <c r="F80" s="41">
        <v>143802</v>
      </c>
      <c r="G80" s="41"/>
      <c r="H80" s="28">
        <v>2</v>
      </c>
      <c r="I80" s="41"/>
      <c r="L80" s="7"/>
    </row>
    <row r="81" spans="1:12" x14ac:dyDescent="0.25">
      <c r="A81" t="s">
        <v>147</v>
      </c>
      <c r="B81" s="41">
        <v>39580</v>
      </c>
      <c r="C81" s="41">
        <v>35635</v>
      </c>
      <c r="D81" s="41">
        <v>59114</v>
      </c>
      <c r="E81" s="41">
        <f t="shared" si="1"/>
        <v>134329</v>
      </c>
      <c r="F81" s="41">
        <v>134329</v>
      </c>
      <c r="G81" s="41"/>
      <c r="H81" s="28">
        <v>2</v>
      </c>
      <c r="I81" s="41"/>
      <c r="L81" s="7"/>
    </row>
    <row r="82" spans="1:12" x14ac:dyDescent="0.25">
      <c r="A82" t="s">
        <v>148</v>
      </c>
      <c r="B82" s="41">
        <v>52167</v>
      </c>
      <c r="C82" s="41">
        <v>62815</v>
      </c>
      <c r="D82" s="41">
        <v>30553</v>
      </c>
      <c r="E82" s="41">
        <f t="shared" si="1"/>
        <v>145535</v>
      </c>
      <c r="F82" s="41">
        <v>145535</v>
      </c>
      <c r="G82" s="41"/>
      <c r="H82" s="28">
        <v>3</v>
      </c>
      <c r="I82" s="41"/>
      <c r="L82" s="7"/>
    </row>
    <row r="83" spans="1:12" x14ac:dyDescent="0.25">
      <c r="A83" t="s">
        <v>149</v>
      </c>
      <c r="B83" s="41">
        <v>13006</v>
      </c>
      <c r="C83" s="41">
        <v>69105</v>
      </c>
      <c r="D83" s="41">
        <v>21977</v>
      </c>
      <c r="E83" s="41">
        <f t="shared" si="1"/>
        <v>104088</v>
      </c>
      <c r="F83" s="41">
        <v>105231</v>
      </c>
      <c r="G83" s="41"/>
      <c r="H83" s="28">
        <v>3</v>
      </c>
      <c r="I83" s="41"/>
      <c r="L83" s="7"/>
    </row>
    <row r="84" spans="1:12" x14ac:dyDescent="0.25">
      <c r="A84" t="s">
        <v>150</v>
      </c>
      <c r="B84" s="41">
        <v>12430</v>
      </c>
      <c r="C84" s="41">
        <v>23709</v>
      </c>
      <c r="D84" s="41">
        <v>15883</v>
      </c>
      <c r="E84" s="41">
        <f t="shared" si="1"/>
        <v>52022</v>
      </c>
      <c r="F84" s="41">
        <v>50749</v>
      </c>
      <c r="G84" s="41"/>
      <c r="H84" s="28">
        <v>2</v>
      </c>
      <c r="I84" s="41"/>
      <c r="L84" s="7"/>
    </row>
    <row r="85" spans="1:12" x14ac:dyDescent="0.25">
      <c r="A85" t="s">
        <v>151</v>
      </c>
      <c r="B85" s="41">
        <v>31229</v>
      </c>
      <c r="C85" s="41">
        <v>17181</v>
      </c>
      <c r="D85" s="41">
        <v>33409</v>
      </c>
      <c r="E85" s="41">
        <f t="shared" si="1"/>
        <v>81819</v>
      </c>
      <c r="F85" s="41">
        <v>80739</v>
      </c>
      <c r="G85" s="41"/>
      <c r="H85" s="28">
        <v>1</v>
      </c>
      <c r="I85" s="41"/>
      <c r="L85" s="7"/>
    </row>
    <row r="86" spans="1:12" x14ac:dyDescent="0.25">
      <c r="A86" t="s">
        <v>152</v>
      </c>
      <c r="B86" s="41">
        <v>47858</v>
      </c>
      <c r="C86" s="41">
        <v>15686</v>
      </c>
      <c r="D86" s="41">
        <v>51232</v>
      </c>
      <c r="E86" s="41">
        <f t="shared" si="1"/>
        <v>114776</v>
      </c>
      <c r="F86" s="41">
        <v>114776</v>
      </c>
      <c r="G86" s="41"/>
      <c r="H86" s="28">
        <v>2</v>
      </c>
      <c r="I86" s="41"/>
      <c r="L86" s="7"/>
    </row>
    <row r="87" spans="1:12" x14ac:dyDescent="0.25">
      <c r="A87" t="s">
        <v>153</v>
      </c>
      <c r="B87" s="41">
        <v>27530</v>
      </c>
      <c r="C87" s="41">
        <v>26488</v>
      </c>
      <c r="D87" s="41">
        <v>60497</v>
      </c>
      <c r="E87" s="41">
        <f t="shared" si="1"/>
        <v>114515</v>
      </c>
      <c r="F87" s="41">
        <v>115825</v>
      </c>
      <c r="G87" s="41"/>
      <c r="H87" s="28">
        <v>3</v>
      </c>
      <c r="I87" s="41"/>
      <c r="L87" s="7"/>
    </row>
    <row r="88" spans="1:12" x14ac:dyDescent="0.25">
      <c r="A88" t="s">
        <v>154</v>
      </c>
      <c r="B88" s="41">
        <v>52547</v>
      </c>
      <c r="C88" s="41">
        <v>34928</v>
      </c>
      <c r="D88" s="41">
        <v>51808</v>
      </c>
      <c r="E88" s="41">
        <f t="shared" si="1"/>
        <v>139283</v>
      </c>
      <c r="F88" s="41">
        <v>138210</v>
      </c>
      <c r="G88" s="41"/>
      <c r="H88" s="28">
        <v>2</v>
      </c>
      <c r="I88" s="41"/>
      <c r="L88" s="7"/>
    </row>
    <row r="89" spans="1:12" x14ac:dyDescent="0.25">
      <c r="A89" t="s">
        <v>155</v>
      </c>
      <c r="B89" s="41">
        <v>26816</v>
      </c>
      <c r="C89" s="41">
        <v>22581</v>
      </c>
      <c r="D89" s="41">
        <v>42704</v>
      </c>
      <c r="E89" s="41">
        <f t="shared" si="1"/>
        <v>92101</v>
      </c>
      <c r="F89" s="41">
        <v>93451</v>
      </c>
      <c r="G89" s="41"/>
      <c r="H89" s="28">
        <v>1</v>
      </c>
      <c r="I89" s="41"/>
      <c r="L89" s="7"/>
    </row>
    <row r="90" spans="1:12" x14ac:dyDescent="0.25">
      <c r="A90" t="s">
        <v>156</v>
      </c>
      <c r="B90" s="41">
        <v>38016</v>
      </c>
      <c r="C90" s="41">
        <v>56028</v>
      </c>
      <c r="D90" s="41">
        <v>16879</v>
      </c>
      <c r="E90" s="41">
        <f t="shared" si="1"/>
        <v>110923</v>
      </c>
      <c r="F90" s="41">
        <v>109507</v>
      </c>
      <c r="G90" s="41"/>
      <c r="H90" s="28">
        <v>1</v>
      </c>
      <c r="I90" s="41"/>
      <c r="L90" s="7"/>
    </row>
    <row r="91" spans="1:12" x14ac:dyDescent="0.25">
      <c r="A91" t="s">
        <v>157</v>
      </c>
      <c r="B91" s="41">
        <v>38008</v>
      </c>
      <c r="C91" s="41">
        <v>36974</v>
      </c>
      <c r="D91" s="41">
        <v>28668</v>
      </c>
      <c r="E91" s="41">
        <f t="shared" si="1"/>
        <v>103650</v>
      </c>
      <c r="F91" s="41">
        <v>101997</v>
      </c>
      <c r="G91" s="41"/>
      <c r="H91" s="28">
        <v>2</v>
      </c>
      <c r="I91" s="41"/>
      <c r="L91" s="7"/>
    </row>
    <row r="92" spans="1:12" x14ac:dyDescent="0.25">
      <c r="A92" t="s">
        <v>158</v>
      </c>
      <c r="B92" s="41">
        <v>47725</v>
      </c>
      <c r="C92" s="41">
        <v>64164</v>
      </c>
      <c r="D92" s="41">
        <v>57133</v>
      </c>
      <c r="E92" s="41">
        <f t="shared" si="1"/>
        <v>169022</v>
      </c>
      <c r="F92" s="41">
        <v>170094</v>
      </c>
      <c r="G92" s="41"/>
      <c r="H92" s="28">
        <v>2</v>
      </c>
      <c r="I92" s="41"/>
      <c r="L92" s="7"/>
    </row>
    <row r="93" spans="1:12" x14ac:dyDescent="0.25">
      <c r="A93" t="s">
        <v>159</v>
      </c>
      <c r="B93" s="41">
        <v>42021</v>
      </c>
      <c r="C93" s="41">
        <v>59634</v>
      </c>
      <c r="D93" s="41">
        <v>65417</v>
      </c>
      <c r="E93" s="41">
        <f t="shared" si="1"/>
        <v>167072</v>
      </c>
      <c r="F93" s="41">
        <v>165340</v>
      </c>
      <c r="G93" s="41"/>
      <c r="H93" s="28">
        <v>1</v>
      </c>
      <c r="I93" s="41"/>
      <c r="L93" s="7"/>
    </row>
    <row r="94" spans="1:12" x14ac:dyDescent="0.25">
      <c r="A94" t="s">
        <v>160</v>
      </c>
      <c r="B94" s="41">
        <v>62200</v>
      </c>
      <c r="C94" s="41">
        <v>46989</v>
      </c>
      <c r="D94" s="41">
        <v>18358</v>
      </c>
      <c r="E94" s="41">
        <f t="shared" si="1"/>
        <v>127547</v>
      </c>
      <c r="F94" s="41">
        <v>128608</v>
      </c>
      <c r="G94" s="41"/>
      <c r="H94" s="28">
        <v>3</v>
      </c>
      <c r="I94" s="41"/>
      <c r="L94" s="7"/>
    </row>
    <row r="95" spans="1:12" x14ac:dyDescent="0.25">
      <c r="A95" t="s">
        <v>161</v>
      </c>
      <c r="B95" s="41">
        <v>68349</v>
      </c>
      <c r="C95" s="41">
        <v>61240</v>
      </c>
      <c r="D95" s="41">
        <v>63670</v>
      </c>
      <c r="E95" s="41">
        <f t="shared" si="1"/>
        <v>193259</v>
      </c>
      <c r="F95" s="41">
        <v>193259</v>
      </c>
      <c r="G95" s="41"/>
      <c r="H95" s="28">
        <v>3</v>
      </c>
      <c r="I95" s="41"/>
      <c r="L95" s="7"/>
    </row>
    <row r="96" spans="1:12" x14ac:dyDescent="0.25">
      <c r="A96" t="s">
        <v>162</v>
      </c>
      <c r="B96" s="41">
        <v>53076</v>
      </c>
      <c r="C96" s="41">
        <v>53442</v>
      </c>
      <c r="D96" s="41">
        <v>19489</v>
      </c>
      <c r="E96" s="41">
        <f t="shared" si="1"/>
        <v>126007</v>
      </c>
      <c r="F96" s="41">
        <v>124990</v>
      </c>
      <c r="G96" s="41"/>
      <c r="H96" s="28">
        <v>1</v>
      </c>
      <c r="I96" s="41"/>
      <c r="L96" s="7"/>
    </row>
    <row r="97" spans="1:12" x14ac:dyDescent="0.25">
      <c r="A97" t="s">
        <v>163</v>
      </c>
      <c r="B97" s="41">
        <v>17905</v>
      </c>
      <c r="C97" s="41">
        <v>40362</v>
      </c>
      <c r="D97" s="41">
        <v>14818</v>
      </c>
      <c r="E97" s="41">
        <f t="shared" si="1"/>
        <v>73085</v>
      </c>
      <c r="F97" s="41">
        <v>74965</v>
      </c>
      <c r="G97" s="41"/>
      <c r="H97" s="28">
        <v>2</v>
      </c>
      <c r="I97" s="41"/>
      <c r="L97" s="7"/>
    </row>
    <row r="98" spans="1:12" x14ac:dyDescent="0.25">
      <c r="A98" t="s">
        <v>164</v>
      </c>
      <c r="B98" s="41">
        <v>35450</v>
      </c>
      <c r="C98" s="41">
        <v>54979</v>
      </c>
      <c r="D98" s="41">
        <v>13227</v>
      </c>
      <c r="E98" s="41">
        <f t="shared" si="1"/>
        <v>103656</v>
      </c>
      <c r="F98" s="41">
        <v>105405</v>
      </c>
      <c r="G98" s="41"/>
      <c r="H98" s="28">
        <v>3</v>
      </c>
      <c r="I98" s="41"/>
      <c r="L98" s="7"/>
    </row>
    <row r="99" spans="1:12" x14ac:dyDescent="0.25">
      <c r="A99" t="s">
        <v>165</v>
      </c>
      <c r="B99" s="41">
        <v>35937</v>
      </c>
      <c r="C99" s="41">
        <v>37823</v>
      </c>
      <c r="D99" s="41">
        <v>40189</v>
      </c>
      <c r="E99" s="41">
        <f t="shared" si="1"/>
        <v>113949</v>
      </c>
      <c r="F99" s="41">
        <v>112315</v>
      </c>
      <c r="G99" s="41"/>
      <c r="H99" s="28">
        <v>2</v>
      </c>
      <c r="I99" s="41"/>
      <c r="L99" s="7"/>
    </row>
    <row r="100" spans="1:12" x14ac:dyDescent="0.25">
      <c r="A100" t="s">
        <v>166</v>
      </c>
      <c r="B100" s="41">
        <v>42673</v>
      </c>
      <c r="C100" s="41">
        <v>24645</v>
      </c>
      <c r="D100" s="41">
        <v>31490</v>
      </c>
      <c r="E100" s="41">
        <f t="shared" si="1"/>
        <v>98808</v>
      </c>
      <c r="F100" s="41">
        <v>98808</v>
      </c>
      <c r="G100" s="41"/>
      <c r="H100" s="28">
        <v>2</v>
      </c>
      <c r="I100" s="41"/>
      <c r="L100" s="7"/>
    </row>
    <row r="101" spans="1:12" x14ac:dyDescent="0.25">
      <c r="A101" t="s">
        <v>167</v>
      </c>
      <c r="B101" s="41">
        <v>19050</v>
      </c>
      <c r="C101" s="41">
        <v>36068</v>
      </c>
      <c r="D101" s="41">
        <v>19907</v>
      </c>
      <c r="E101" s="41">
        <f t="shared" si="1"/>
        <v>75025</v>
      </c>
      <c r="F101" s="41">
        <v>75025</v>
      </c>
      <c r="G101" s="41"/>
      <c r="H101" s="28">
        <v>1</v>
      </c>
      <c r="I101" s="41"/>
      <c r="L101" s="7"/>
    </row>
    <row r="102" spans="1:12" x14ac:dyDescent="0.25">
      <c r="A102" t="s">
        <v>168</v>
      </c>
      <c r="B102" s="41">
        <v>20090</v>
      </c>
      <c r="C102" s="41">
        <v>51765</v>
      </c>
      <c r="D102" s="41">
        <v>51306</v>
      </c>
      <c r="E102" s="41">
        <f t="shared" si="1"/>
        <v>123161</v>
      </c>
      <c r="F102" s="41">
        <v>123161</v>
      </c>
      <c r="G102" s="41"/>
      <c r="H102" s="28">
        <v>1</v>
      </c>
      <c r="I102" s="41"/>
      <c r="L102" s="7"/>
    </row>
    <row r="103" spans="1:12" x14ac:dyDescent="0.25">
      <c r="A103" t="s">
        <v>169</v>
      </c>
      <c r="B103" s="41">
        <v>41632</v>
      </c>
      <c r="C103" s="41">
        <v>25723</v>
      </c>
      <c r="D103" s="41">
        <v>22477</v>
      </c>
      <c r="E103" s="41">
        <f t="shared" si="1"/>
        <v>89832</v>
      </c>
      <c r="F103" s="41">
        <v>91074</v>
      </c>
      <c r="G103" s="41"/>
      <c r="H103" s="28">
        <v>2</v>
      </c>
      <c r="I103" s="41"/>
      <c r="L103" s="7"/>
    </row>
    <row r="104" spans="1:12" x14ac:dyDescent="0.25">
      <c r="A104" t="s">
        <v>170</v>
      </c>
      <c r="B104" s="41">
        <v>33778</v>
      </c>
      <c r="C104" s="41">
        <v>52390</v>
      </c>
      <c r="D104" s="41">
        <v>48933</v>
      </c>
      <c r="E104" s="41">
        <f t="shared" si="1"/>
        <v>135101</v>
      </c>
      <c r="F104" s="41">
        <v>133566</v>
      </c>
      <c r="G104" s="41"/>
      <c r="H104" s="28">
        <v>2</v>
      </c>
      <c r="I104" s="41"/>
      <c r="L104" s="7"/>
    </row>
    <row r="105" spans="1:12" x14ac:dyDescent="0.25">
      <c r="A105" t="s">
        <v>171</v>
      </c>
      <c r="B105" s="41">
        <v>49478</v>
      </c>
      <c r="C105" s="41">
        <v>53251</v>
      </c>
      <c r="D105" s="41">
        <v>62453</v>
      </c>
      <c r="E105" s="41">
        <f t="shared" si="1"/>
        <v>165182</v>
      </c>
      <c r="F105" s="41">
        <v>163489</v>
      </c>
      <c r="G105" s="41"/>
      <c r="H105" s="28">
        <v>1</v>
      </c>
      <c r="I105" s="41"/>
      <c r="L105" s="7"/>
    </row>
    <row r="106" spans="1:12" x14ac:dyDescent="0.25">
      <c r="A106" t="s">
        <v>172</v>
      </c>
      <c r="B106" s="41">
        <v>52402</v>
      </c>
      <c r="C106" s="41">
        <v>31852</v>
      </c>
      <c r="D106" s="41">
        <v>18505</v>
      </c>
      <c r="E106" s="41">
        <f t="shared" si="1"/>
        <v>102759</v>
      </c>
      <c r="F106" s="41">
        <v>102759</v>
      </c>
      <c r="G106" s="41"/>
      <c r="H106" s="28">
        <v>2</v>
      </c>
      <c r="I106" s="41"/>
      <c r="L106" s="7"/>
    </row>
    <row r="107" spans="1:12" x14ac:dyDescent="0.25">
      <c r="A107" t="s">
        <v>173</v>
      </c>
      <c r="B107" s="41">
        <v>45413</v>
      </c>
      <c r="C107" s="41">
        <v>68403</v>
      </c>
      <c r="D107" s="41">
        <v>31653</v>
      </c>
      <c r="E107" s="41">
        <f t="shared" si="1"/>
        <v>145469</v>
      </c>
      <c r="F107" s="41">
        <v>145469</v>
      </c>
      <c r="G107" s="41"/>
      <c r="H107" s="28">
        <v>1</v>
      </c>
      <c r="I107" s="41"/>
      <c r="L107" s="7"/>
    </row>
    <row r="108" spans="1:12" x14ac:dyDescent="0.25">
      <c r="A108" t="s">
        <v>174</v>
      </c>
      <c r="B108" s="41">
        <v>67229</v>
      </c>
      <c r="C108" s="41">
        <v>36658</v>
      </c>
      <c r="D108" s="41">
        <v>67973</v>
      </c>
      <c r="E108" s="41">
        <f t="shared" si="1"/>
        <v>171860</v>
      </c>
      <c r="F108" s="41">
        <v>173381</v>
      </c>
      <c r="G108" s="41"/>
      <c r="H108" s="28">
        <v>1</v>
      </c>
      <c r="I108" s="41"/>
      <c r="L108" s="7"/>
    </row>
    <row r="109" spans="1:12" x14ac:dyDescent="0.25">
      <c r="A109" t="s">
        <v>175</v>
      </c>
      <c r="B109" s="41">
        <v>44693</v>
      </c>
      <c r="C109" s="41">
        <v>45467</v>
      </c>
      <c r="D109" s="41">
        <v>67784</v>
      </c>
      <c r="E109" s="41">
        <f t="shared" si="1"/>
        <v>157944</v>
      </c>
      <c r="F109" s="41">
        <v>159938</v>
      </c>
      <c r="G109" s="41"/>
      <c r="H109" s="28">
        <v>1</v>
      </c>
      <c r="I109" s="41"/>
      <c r="L109" s="7"/>
    </row>
    <row r="110" spans="1:12" x14ac:dyDescent="0.25">
      <c r="A110" t="s">
        <v>176</v>
      </c>
      <c r="B110" s="41">
        <v>31203</v>
      </c>
      <c r="C110" s="41">
        <v>22656</v>
      </c>
      <c r="D110" s="41">
        <v>43202</v>
      </c>
      <c r="E110" s="41">
        <f t="shared" si="1"/>
        <v>97061</v>
      </c>
      <c r="F110" s="41">
        <v>95113</v>
      </c>
      <c r="G110" s="41"/>
      <c r="H110" s="28">
        <v>1</v>
      </c>
      <c r="I110" s="41"/>
      <c r="L110" s="7"/>
    </row>
    <row r="111" spans="1:12" x14ac:dyDescent="0.25">
      <c r="A111" t="s">
        <v>177</v>
      </c>
      <c r="B111" s="41">
        <v>36572</v>
      </c>
      <c r="C111" s="41">
        <v>34340</v>
      </c>
      <c r="D111" s="41">
        <v>39300</v>
      </c>
      <c r="E111" s="41">
        <f t="shared" si="1"/>
        <v>110212</v>
      </c>
      <c r="F111" s="41">
        <v>108830</v>
      </c>
      <c r="G111" s="41"/>
      <c r="H111" s="28">
        <v>1</v>
      </c>
      <c r="I111" s="41"/>
      <c r="L111" s="7"/>
    </row>
    <row r="112" spans="1:12" x14ac:dyDescent="0.25">
      <c r="A112" t="s">
        <v>178</v>
      </c>
      <c r="B112" s="41">
        <v>26011</v>
      </c>
      <c r="C112" s="41">
        <v>40082</v>
      </c>
      <c r="D112" s="41">
        <v>20646</v>
      </c>
      <c r="E112" s="41">
        <f t="shared" si="1"/>
        <v>86739</v>
      </c>
      <c r="F112" s="41">
        <v>85711</v>
      </c>
      <c r="G112" s="41"/>
      <c r="H112" s="28">
        <v>3</v>
      </c>
      <c r="I112" s="41"/>
      <c r="L112" s="7"/>
    </row>
    <row r="113" spans="1:12" x14ac:dyDescent="0.25">
      <c r="A113" t="s">
        <v>179</v>
      </c>
      <c r="B113" s="41">
        <v>55048</v>
      </c>
      <c r="C113" s="41">
        <v>22385</v>
      </c>
      <c r="D113" s="41">
        <v>63953</v>
      </c>
      <c r="E113" s="41">
        <f t="shared" si="1"/>
        <v>141386</v>
      </c>
      <c r="F113" s="41">
        <v>141386</v>
      </c>
      <c r="G113" s="41"/>
      <c r="H113" s="28">
        <v>3</v>
      </c>
      <c r="I113" s="41"/>
      <c r="L113" s="7"/>
    </row>
    <row r="114" spans="1:12" x14ac:dyDescent="0.25">
      <c r="A114" t="s">
        <v>180</v>
      </c>
      <c r="B114" s="41">
        <v>17247</v>
      </c>
      <c r="C114" s="41">
        <v>63567</v>
      </c>
      <c r="D114" s="41">
        <v>54084</v>
      </c>
      <c r="E114" s="41">
        <f t="shared" si="1"/>
        <v>134898</v>
      </c>
      <c r="F114" s="41">
        <v>133612</v>
      </c>
      <c r="G114" s="41"/>
      <c r="H114" s="28">
        <v>2</v>
      </c>
      <c r="I114" s="41"/>
      <c r="L114" s="7"/>
    </row>
    <row r="115" spans="1:12" x14ac:dyDescent="0.25">
      <c r="A115" t="s">
        <v>181</v>
      </c>
      <c r="B115" s="41">
        <v>67288</v>
      </c>
      <c r="C115" s="41">
        <v>27048</v>
      </c>
      <c r="D115" s="41">
        <v>55899</v>
      </c>
      <c r="E115" s="41">
        <f t="shared" si="1"/>
        <v>150235</v>
      </c>
      <c r="F115" s="41">
        <v>151976</v>
      </c>
      <c r="G115" s="41"/>
      <c r="H115" s="28">
        <v>2</v>
      </c>
      <c r="I115" s="41"/>
      <c r="L115" s="7"/>
    </row>
    <row r="116" spans="1:12" x14ac:dyDescent="0.25">
      <c r="A116" t="s">
        <v>182</v>
      </c>
      <c r="B116" s="41">
        <v>62345</v>
      </c>
      <c r="C116" s="41">
        <v>17016</v>
      </c>
      <c r="D116" s="41">
        <v>59447</v>
      </c>
      <c r="E116" s="41">
        <f t="shared" si="1"/>
        <v>138808</v>
      </c>
      <c r="F116" s="41">
        <v>138808</v>
      </c>
      <c r="G116" s="41"/>
      <c r="H116" s="28">
        <v>2</v>
      </c>
      <c r="I116" s="41"/>
      <c r="L116" s="7"/>
    </row>
    <row r="117" spans="1:12" x14ac:dyDescent="0.25">
      <c r="A117" t="s">
        <v>183</v>
      </c>
      <c r="B117" s="41">
        <v>39951</v>
      </c>
      <c r="C117" s="41">
        <v>33558</v>
      </c>
      <c r="D117" s="41">
        <v>15940</v>
      </c>
      <c r="E117" s="41">
        <f t="shared" si="1"/>
        <v>89449</v>
      </c>
      <c r="F117" s="41">
        <v>91409</v>
      </c>
      <c r="G117" s="41"/>
      <c r="H117" s="28">
        <v>2</v>
      </c>
      <c r="I117" s="41"/>
      <c r="L117" s="7"/>
    </row>
    <row r="118" spans="1:12" x14ac:dyDescent="0.25">
      <c r="A118" t="s">
        <v>184</v>
      </c>
      <c r="B118" s="41">
        <v>55011</v>
      </c>
      <c r="C118" s="41">
        <v>47870</v>
      </c>
      <c r="D118" s="41">
        <v>64893</v>
      </c>
      <c r="E118" s="41">
        <f t="shared" si="1"/>
        <v>167774</v>
      </c>
      <c r="F118" s="41">
        <v>166420</v>
      </c>
      <c r="G118" s="41"/>
      <c r="H118" s="28">
        <v>3</v>
      </c>
      <c r="I118" s="41"/>
      <c r="L118" s="7"/>
    </row>
    <row r="119" spans="1:12" x14ac:dyDescent="0.25">
      <c r="A119" t="s">
        <v>185</v>
      </c>
      <c r="B119" s="41">
        <v>34858</v>
      </c>
      <c r="C119" s="41">
        <v>43441</v>
      </c>
      <c r="D119" s="41">
        <v>10729</v>
      </c>
      <c r="E119" s="41">
        <f t="shared" si="1"/>
        <v>89028</v>
      </c>
      <c r="F119" s="41">
        <v>90940</v>
      </c>
      <c r="G119" s="41"/>
      <c r="H119" s="28">
        <v>2</v>
      </c>
      <c r="I119" s="41"/>
      <c r="L119" s="7"/>
    </row>
    <row r="120" spans="1:12" x14ac:dyDescent="0.25">
      <c r="A120" t="s">
        <v>186</v>
      </c>
      <c r="B120" s="41">
        <v>25360</v>
      </c>
      <c r="C120" s="41">
        <v>19674</v>
      </c>
      <c r="D120" s="41">
        <v>31989</v>
      </c>
      <c r="E120" s="41">
        <f t="shared" si="1"/>
        <v>77023</v>
      </c>
      <c r="F120" s="41">
        <v>75388</v>
      </c>
      <c r="G120" s="41"/>
      <c r="H120" s="28">
        <v>3</v>
      </c>
      <c r="I120" s="41"/>
      <c r="L120" s="7"/>
    </row>
    <row r="121" spans="1:12" x14ac:dyDescent="0.25">
      <c r="A121" t="s">
        <v>187</v>
      </c>
      <c r="B121" s="41">
        <v>60433</v>
      </c>
      <c r="C121" s="41">
        <v>13635</v>
      </c>
      <c r="D121" s="41">
        <v>47159</v>
      </c>
      <c r="E121" s="41">
        <f t="shared" si="1"/>
        <v>121227</v>
      </c>
      <c r="F121" s="41">
        <v>119334</v>
      </c>
      <c r="G121" s="41"/>
      <c r="H121" s="28">
        <v>1</v>
      </c>
      <c r="I121" s="41"/>
      <c r="L121" s="7"/>
    </row>
    <row r="122" spans="1:12" x14ac:dyDescent="0.25">
      <c r="A122" t="s">
        <v>188</v>
      </c>
      <c r="B122" s="41">
        <v>61080</v>
      </c>
      <c r="C122" s="41">
        <v>58168</v>
      </c>
      <c r="D122" s="41">
        <v>39742</v>
      </c>
      <c r="E122" s="41">
        <f t="shared" si="1"/>
        <v>158990</v>
      </c>
      <c r="F122" s="41">
        <v>158990</v>
      </c>
      <c r="G122" s="41"/>
      <c r="H122" s="28">
        <v>1</v>
      </c>
      <c r="I122" s="41"/>
      <c r="L122" s="7"/>
    </row>
    <row r="123" spans="1:12" x14ac:dyDescent="0.25">
      <c r="A123" t="s">
        <v>189</v>
      </c>
      <c r="B123" s="41">
        <v>41910</v>
      </c>
      <c r="C123" s="41">
        <v>26407</v>
      </c>
      <c r="D123" s="41">
        <v>48849</v>
      </c>
      <c r="E123" s="41">
        <f t="shared" si="1"/>
        <v>117166</v>
      </c>
      <c r="F123" s="41">
        <v>117166</v>
      </c>
      <c r="G123" s="41"/>
      <c r="H123" s="28">
        <v>3</v>
      </c>
      <c r="I123" s="41"/>
      <c r="L123" s="7"/>
    </row>
    <row r="124" spans="1:12" x14ac:dyDescent="0.25">
      <c r="A124" t="s">
        <v>190</v>
      </c>
      <c r="B124" s="41">
        <v>14935</v>
      </c>
      <c r="C124" s="41">
        <v>55434</v>
      </c>
      <c r="D124" s="41">
        <v>44895</v>
      </c>
      <c r="E124" s="41">
        <f t="shared" si="1"/>
        <v>115264</v>
      </c>
      <c r="F124" s="41">
        <v>113449</v>
      </c>
      <c r="G124" s="41"/>
      <c r="H124" s="28">
        <v>3</v>
      </c>
      <c r="I124" s="41"/>
      <c r="L124" s="7"/>
    </row>
    <row r="125" spans="1:12" x14ac:dyDescent="0.25">
      <c r="A125" t="s">
        <v>191</v>
      </c>
      <c r="B125" s="41">
        <v>54446</v>
      </c>
      <c r="C125" s="41">
        <v>58427</v>
      </c>
      <c r="D125" s="41">
        <v>33660</v>
      </c>
      <c r="E125" s="41">
        <f t="shared" si="1"/>
        <v>146533</v>
      </c>
      <c r="F125" s="41">
        <v>146533</v>
      </c>
      <c r="G125" s="41"/>
      <c r="H125" s="28">
        <v>1</v>
      </c>
      <c r="I125" s="41"/>
      <c r="L125" s="7"/>
    </row>
    <row r="126" spans="1:12" x14ac:dyDescent="0.25">
      <c r="A126" t="s">
        <v>192</v>
      </c>
      <c r="B126" s="41">
        <v>52961</v>
      </c>
      <c r="C126" s="41">
        <v>50087</v>
      </c>
      <c r="D126" s="41">
        <v>17282</v>
      </c>
      <c r="E126" s="41">
        <f t="shared" si="1"/>
        <v>120330</v>
      </c>
      <c r="F126" s="41">
        <v>122003</v>
      </c>
      <c r="G126" s="41"/>
      <c r="H126" s="28">
        <v>1</v>
      </c>
      <c r="I126" s="41"/>
      <c r="L126" s="7"/>
    </row>
    <row r="127" spans="1:12" x14ac:dyDescent="0.25">
      <c r="A127" t="s">
        <v>193</v>
      </c>
      <c r="B127" s="41">
        <v>46754</v>
      </c>
      <c r="C127" s="41">
        <v>55944</v>
      </c>
      <c r="D127" s="41">
        <v>35801</v>
      </c>
      <c r="E127" s="41">
        <f t="shared" si="1"/>
        <v>138499</v>
      </c>
      <c r="F127" s="41">
        <v>136819</v>
      </c>
      <c r="G127" s="41"/>
      <c r="H127" s="28">
        <v>3</v>
      </c>
      <c r="I127" s="41"/>
      <c r="L127" s="7"/>
    </row>
    <row r="128" spans="1:12" x14ac:dyDescent="0.25">
      <c r="A128" t="s">
        <v>194</v>
      </c>
      <c r="B128" s="41">
        <v>44272</v>
      </c>
      <c r="C128" s="41">
        <v>41485</v>
      </c>
      <c r="D128" s="41">
        <v>46972</v>
      </c>
      <c r="E128" s="41">
        <f t="shared" si="1"/>
        <v>132729</v>
      </c>
      <c r="F128" s="41">
        <v>132729</v>
      </c>
      <c r="G128" s="41"/>
      <c r="H128" s="28">
        <v>3</v>
      </c>
      <c r="I128" s="41"/>
      <c r="L128" s="7"/>
    </row>
    <row r="129" spans="1:12" x14ac:dyDescent="0.25">
      <c r="A129" t="s">
        <v>195</v>
      </c>
      <c r="B129" s="41">
        <v>15515</v>
      </c>
      <c r="C129" s="41">
        <v>63511</v>
      </c>
      <c r="D129" s="41">
        <v>40264</v>
      </c>
      <c r="E129" s="41">
        <f t="shared" si="1"/>
        <v>119290</v>
      </c>
      <c r="F129" s="41">
        <v>117883</v>
      </c>
      <c r="G129" s="41"/>
      <c r="H129" s="28">
        <v>2</v>
      </c>
      <c r="I129" s="41"/>
      <c r="L129" s="7"/>
    </row>
    <row r="130" spans="1:12" x14ac:dyDescent="0.25">
      <c r="A130" t="s">
        <v>196</v>
      </c>
      <c r="B130" s="41">
        <v>38213</v>
      </c>
      <c r="C130" s="41">
        <v>25108</v>
      </c>
      <c r="D130" s="41">
        <v>52656</v>
      </c>
      <c r="E130" s="41">
        <f t="shared" si="1"/>
        <v>115977</v>
      </c>
      <c r="F130" s="41">
        <v>115977</v>
      </c>
      <c r="G130" s="41"/>
      <c r="H130" s="28">
        <v>1</v>
      </c>
      <c r="I130" s="41"/>
      <c r="L130" s="7"/>
    </row>
    <row r="131" spans="1:12" x14ac:dyDescent="0.25">
      <c r="A131" t="s">
        <v>197</v>
      </c>
      <c r="B131" s="41">
        <v>59416</v>
      </c>
      <c r="C131" s="41">
        <v>18142</v>
      </c>
      <c r="D131" s="41">
        <v>25111</v>
      </c>
      <c r="E131" s="41">
        <f t="shared" si="1"/>
        <v>102669</v>
      </c>
      <c r="F131" s="41">
        <v>100975</v>
      </c>
      <c r="G131" s="41"/>
      <c r="H131" s="28">
        <v>3</v>
      </c>
      <c r="I131" s="41"/>
      <c r="L131" s="7"/>
    </row>
    <row r="132" spans="1:12" x14ac:dyDescent="0.25">
      <c r="A132" t="s">
        <v>198</v>
      </c>
      <c r="B132" s="41">
        <v>69020</v>
      </c>
      <c r="C132" s="41">
        <v>12679</v>
      </c>
      <c r="D132" s="41">
        <v>66981</v>
      </c>
      <c r="E132" s="41">
        <f t="shared" si="1"/>
        <v>148680</v>
      </c>
      <c r="F132" s="41">
        <v>147522</v>
      </c>
      <c r="G132" s="41"/>
      <c r="H132" s="28">
        <v>2</v>
      </c>
      <c r="I132" s="41"/>
      <c r="L132" s="7"/>
    </row>
    <row r="133" spans="1:12" x14ac:dyDescent="0.25">
      <c r="A133" t="s">
        <v>199</v>
      </c>
      <c r="B133" s="41">
        <v>64686</v>
      </c>
      <c r="C133" s="41">
        <v>12229</v>
      </c>
      <c r="D133" s="41">
        <v>15996</v>
      </c>
      <c r="E133" s="41">
        <f t="shared" ref="E133:E196" si="2">SUM(B133:D133)</f>
        <v>92911</v>
      </c>
      <c r="F133" s="41">
        <v>94740</v>
      </c>
      <c r="G133" s="41"/>
      <c r="H133" s="28">
        <v>1</v>
      </c>
      <c r="I133" s="41"/>
      <c r="L133" s="7"/>
    </row>
    <row r="134" spans="1:12" x14ac:dyDescent="0.25">
      <c r="A134" t="s">
        <v>200</v>
      </c>
      <c r="B134" s="41">
        <v>13574</v>
      </c>
      <c r="C134" s="41">
        <v>40005</v>
      </c>
      <c r="D134" s="41">
        <v>24160</v>
      </c>
      <c r="E134" s="41">
        <f t="shared" si="2"/>
        <v>77739</v>
      </c>
      <c r="F134" s="41">
        <v>77739</v>
      </c>
      <c r="G134" s="41"/>
      <c r="H134" s="28">
        <v>1</v>
      </c>
      <c r="I134" s="41"/>
      <c r="L134" s="7"/>
    </row>
    <row r="135" spans="1:12" x14ac:dyDescent="0.25">
      <c r="A135" t="s">
        <v>201</v>
      </c>
      <c r="B135" s="41">
        <v>57925</v>
      </c>
      <c r="C135" s="41">
        <v>17906</v>
      </c>
      <c r="D135" s="41">
        <v>10728</v>
      </c>
      <c r="E135" s="41">
        <f t="shared" si="2"/>
        <v>86559</v>
      </c>
      <c r="F135" s="41">
        <v>86559</v>
      </c>
      <c r="G135" s="41"/>
      <c r="H135" s="28">
        <v>1</v>
      </c>
      <c r="I135" s="41"/>
      <c r="L135" s="7"/>
    </row>
    <row r="136" spans="1:12" x14ac:dyDescent="0.25">
      <c r="A136" t="s">
        <v>202</v>
      </c>
      <c r="B136" s="41">
        <v>20554</v>
      </c>
      <c r="C136" s="41">
        <v>14222</v>
      </c>
      <c r="D136" s="41">
        <v>64398</v>
      </c>
      <c r="E136" s="41">
        <f t="shared" si="2"/>
        <v>99174</v>
      </c>
      <c r="F136" s="41">
        <v>100246</v>
      </c>
      <c r="G136" s="41"/>
      <c r="H136" s="28">
        <v>3</v>
      </c>
      <c r="I136" s="41"/>
      <c r="L136" s="7"/>
    </row>
    <row r="137" spans="1:12" x14ac:dyDescent="0.25">
      <c r="A137" t="s">
        <v>203</v>
      </c>
      <c r="B137" s="41">
        <v>57527</v>
      </c>
      <c r="C137" s="41">
        <v>28325</v>
      </c>
      <c r="D137" s="41">
        <v>59479</v>
      </c>
      <c r="E137" s="41">
        <f t="shared" si="2"/>
        <v>145331</v>
      </c>
      <c r="F137" s="41">
        <v>147038</v>
      </c>
      <c r="G137" s="41"/>
      <c r="H137" s="28">
        <v>2</v>
      </c>
      <c r="I137" s="41"/>
      <c r="L137" s="7"/>
    </row>
    <row r="138" spans="1:12" x14ac:dyDescent="0.25">
      <c r="A138" t="s">
        <v>204</v>
      </c>
      <c r="B138" s="41">
        <v>34509</v>
      </c>
      <c r="C138" s="41">
        <v>13648</v>
      </c>
      <c r="D138" s="41">
        <v>50240</v>
      </c>
      <c r="E138" s="41">
        <f t="shared" si="2"/>
        <v>98397</v>
      </c>
      <c r="F138" s="41">
        <v>96868</v>
      </c>
      <c r="G138" s="41"/>
      <c r="H138" s="28">
        <v>1</v>
      </c>
      <c r="I138" s="41"/>
      <c r="L138" s="7"/>
    </row>
    <row r="139" spans="1:12" x14ac:dyDescent="0.25">
      <c r="A139" t="s">
        <v>205</v>
      </c>
      <c r="B139" s="41">
        <v>52411</v>
      </c>
      <c r="C139" s="41">
        <v>30410</v>
      </c>
      <c r="D139" s="41">
        <v>27925</v>
      </c>
      <c r="E139" s="41">
        <f t="shared" si="2"/>
        <v>110746</v>
      </c>
      <c r="F139" s="41">
        <v>109083</v>
      </c>
      <c r="G139" s="41"/>
      <c r="H139" s="28">
        <v>1</v>
      </c>
      <c r="I139" s="41"/>
      <c r="L139" s="7"/>
    </row>
    <row r="140" spans="1:12" x14ac:dyDescent="0.25">
      <c r="A140" t="s">
        <v>206</v>
      </c>
      <c r="B140" s="41">
        <v>55556</v>
      </c>
      <c r="C140" s="41">
        <v>10172</v>
      </c>
      <c r="D140" s="41">
        <v>64750</v>
      </c>
      <c r="E140" s="41">
        <f t="shared" si="2"/>
        <v>130478</v>
      </c>
      <c r="F140" s="41">
        <v>132104</v>
      </c>
      <c r="G140" s="41"/>
      <c r="H140" s="28">
        <v>3</v>
      </c>
      <c r="I140" s="41"/>
      <c r="L140" s="7"/>
    </row>
    <row r="141" spans="1:12" x14ac:dyDescent="0.25">
      <c r="A141" t="s">
        <v>207</v>
      </c>
      <c r="B141" s="41">
        <v>24404</v>
      </c>
      <c r="C141" s="41">
        <v>35583</v>
      </c>
      <c r="D141" s="41">
        <v>19135</v>
      </c>
      <c r="E141" s="41">
        <f t="shared" si="2"/>
        <v>79122</v>
      </c>
      <c r="F141" s="41">
        <v>79122</v>
      </c>
      <c r="G141" s="41"/>
      <c r="H141" s="28">
        <v>1</v>
      </c>
      <c r="I141" s="41"/>
      <c r="L141" s="7"/>
    </row>
    <row r="142" spans="1:12" x14ac:dyDescent="0.25">
      <c r="A142" t="s">
        <v>208</v>
      </c>
      <c r="B142" s="41">
        <v>13712</v>
      </c>
      <c r="C142" s="41">
        <v>29833</v>
      </c>
      <c r="D142" s="41">
        <v>23806</v>
      </c>
      <c r="E142" s="41">
        <f t="shared" si="2"/>
        <v>67351</v>
      </c>
      <c r="F142" s="41">
        <v>69070</v>
      </c>
      <c r="G142" s="41"/>
      <c r="H142" s="28">
        <v>2</v>
      </c>
      <c r="I142" s="41"/>
      <c r="L142" s="7"/>
    </row>
    <row r="143" spans="1:12" x14ac:dyDescent="0.25">
      <c r="A143" t="s">
        <v>209</v>
      </c>
      <c r="B143" s="41">
        <v>21484</v>
      </c>
      <c r="C143" s="41">
        <v>22151</v>
      </c>
      <c r="D143" s="41">
        <v>14891</v>
      </c>
      <c r="E143" s="41">
        <f t="shared" si="2"/>
        <v>58526</v>
      </c>
      <c r="F143" s="41">
        <v>58526</v>
      </c>
      <c r="G143" s="41"/>
      <c r="H143" s="28">
        <v>3</v>
      </c>
      <c r="I143" s="41"/>
      <c r="L143" s="7"/>
    </row>
    <row r="144" spans="1:12" x14ac:dyDescent="0.25">
      <c r="A144" t="s">
        <v>210</v>
      </c>
      <c r="B144" s="41">
        <v>28008</v>
      </c>
      <c r="C144" s="41">
        <v>50835</v>
      </c>
      <c r="D144" s="41">
        <v>51683</v>
      </c>
      <c r="E144" s="41">
        <f t="shared" si="2"/>
        <v>130526</v>
      </c>
      <c r="F144" s="41">
        <v>130526</v>
      </c>
      <c r="G144" s="41"/>
      <c r="H144" s="28">
        <v>1</v>
      </c>
      <c r="I144" s="41"/>
      <c r="L144" s="7"/>
    </row>
    <row r="145" spans="1:12" x14ac:dyDescent="0.25">
      <c r="A145" t="s">
        <v>211</v>
      </c>
      <c r="B145" s="41">
        <v>63965</v>
      </c>
      <c r="C145" s="41">
        <v>26303</v>
      </c>
      <c r="D145" s="41">
        <v>24451</v>
      </c>
      <c r="E145" s="41">
        <f t="shared" si="2"/>
        <v>114719</v>
      </c>
      <c r="F145" s="41">
        <v>114719</v>
      </c>
      <c r="G145" s="41"/>
      <c r="H145" s="28">
        <v>2</v>
      </c>
      <c r="I145" s="41"/>
      <c r="L145" s="7"/>
    </row>
    <row r="146" spans="1:12" x14ac:dyDescent="0.25">
      <c r="A146" t="s">
        <v>212</v>
      </c>
      <c r="B146" s="41">
        <v>30169</v>
      </c>
      <c r="C146" s="41">
        <v>20683</v>
      </c>
      <c r="D146" s="41">
        <v>55089</v>
      </c>
      <c r="E146" s="41">
        <f t="shared" si="2"/>
        <v>105941</v>
      </c>
      <c r="F146" s="41">
        <v>104827</v>
      </c>
      <c r="G146" s="41"/>
      <c r="H146" s="28">
        <v>1</v>
      </c>
      <c r="I146" s="41"/>
      <c r="L146" s="7"/>
    </row>
    <row r="147" spans="1:12" x14ac:dyDescent="0.25">
      <c r="A147" t="s">
        <v>213</v>
      </c>
      <c r="B147" s="41">
        <v>43932</v>
      </c>
      <c r="C147" s="41">
        <v>59579</v>
      </c>
      <c r="D147" s="41">
        <v>51479</v>
      </c>
      <c r="E147" s="41">
        <f t="shared" si="2"/>
        <v>154990</v>
      </c>
      <c r="F147" s="41">
        <v>156325</v>
      </c>
      <c r="G147" s="41"/>
      <c r="H147" s="28">
        <v>1</v>
      </c>
      <c r="I147" s="41"/>
      <c r="L147" s="7"/>
    </row>
    <row r="148" spans="1:12" x14ac:dyDescent="0.25">
      <c r="A148" t="s">
        <v>214</v>
      </c>
      <c r="B148" s="41">
        <v>12119</v>
      </c>
      <c r="C148" s="41">
        <v>47507</v>
      </c>
      <c r="D148" s="41">
        <v>45713</v>
      </c>
      <c r="E148" s="41">
        <f t="shared" si="2"/>
        <v>105339</v>
      </c>
      <c r="F148" s="41">
        <v>107252</v>
      </c>
      <c r="G148" s="41"/>
      <c r="H148" s="28">
        <v>3</v>
      </c>
      <c r="I148" s="41"/>
      <c r="L148" s="7"/>
    </row>
    <row r="149" spans="1:12" x14ac:dyDescent="0.25">
      <c r="A149" t="s">
        <v>215</v>
      </c>
      <c r="B149" s="41">
        <v>45534</v>
      </c>
      <c r="C149" s="41">
        <v>35756</v>
      </c>
      <c r="D149" s="41">
        <v>48571</v>
      </c>
      <c r="E149" s="41">
        <f t="shared" si="2"/>
        <v>129861</v>
      </c>
      <c r="F149" s="41">
        <v>129861</v>
      </c>
      <c r="G149" s="41"/>
      <c r="H149" s="28">
        <v>3</v>
      </c>
      <c r="I149" s="41"/>
      <c r="L149" s="7"/>
    </row>
    <row r="150" spans="1:12" x14ac:dyDescent="0.25">
      <c r="A150" t="s">
        <v>216</v>
      </c>
      <c r="B150" s="41">
        <v>57531</v>
      </c>
      <c r="C150" s="41">
        <v>19561</v>
      </c>
      <c r="D150" s="41">
        <v>42857</v>
      </c>
      <c r="E150" s="41">
        <f t="shared" si="2"/>
        <v>119949</v>
      </c>
      <c r="F150" s="41">
        <v>119949</v>
      </c>
      <c r="G150" s="41"/>
      <c r="H150" s="28">
        <v>2</v>
      </c>
      <c r="I150" s="41"/>
      <c r="L150" s="7"/>
    </row>
    <row r="151" spans="1:12" x14ac:dyDescent="0.25">
      <c r="A151" t="s">
        <v>217</v>
      </c>
      <c r="B151" s="41">
        <v>48766</v>
      </c>
      <c r="C151" s="41">
        <v>51576</v>
      </c>
      <c r="D151" s="41">
        <v>52147</v>
      </c>
      <c r="E151" s="41">
        <f t="shared" si="2"/>
        <v>152489</v>
      </c>
      <c r="F151" s="41">
        <v>150742</v>
      </c>
      <c r="G151" s="41"/>
      <c r="H151" s="28">
        <v>1</v>
      </c>
      <c r="I151" s="41"/>
      <c r="L151" s="7"/>
    </row>
    <row r="152" spans="1:12" x14ac:dyDescent="0.25">
      <c r="A152" t="s">
        <v>218</v>
      </c>
      <c r="B152" s="41">
        <v>43732</v>
      </c>
      <c r="C152" s="41">
        <v>56581</v>
      </c>
      <c r="D152" s="41">
        <v>26229</v>
      </c>
      <c r="E152" s="41">
        <f t="shared" si="2"/>
        <v>126542</v>
      </c>
      <c r="F152" s="41">
        <v>126542</v>
      </c>
      <c r="G152" s="41"/>
      <c r="H152" s="28">
        <v>1</v>
      </c>
      <c r="I152" s="41"/>
      <c r="L152" s="7"/>
    </row>
    <row r="153" spans="1:12" x14ac:dyDescent="0.25">
      <c r="A153" t="s">
        <v>219</v>
      </c>
      <c r="B153" s="41">
        <v>10626</v>
      </c>
      <c r="C153" s="41">
        <v>53170</v>
      </c>
      <c r="D153" s="41">
        <v>22571</v>
      </c>
      <c r="E153" s="41">
        <f t="shared" si="2"/>
        <v>86367</v>
      </c>
      <c r="F153" s="41">
        <v>87762</v>
      </c>
      <c r="G153" s="41"/>
      <c r="H153" s="28">
        <v>3</v>
      </c>
      <c r="I153" s="41"/>
      <c r="L153" s="7"/>
    </row>
    <row r="154" spans="1:12" x14ac:dyDescent="0.25">
      <c r="A154" t="s">
        <v>220</v>
      </c>
      <c r="B154" s="41">
        <v>18473</v>
      </c>
      <c r="C154" s="41">
        <v>35043</v>
      </c>
      <c r="D154" s="41">
        <v>52284</v>
      </c>
      <c r="E154" s="41">
        <f t="shared" si="2"/>
        <v>105800</v>
      </c>
      <c r="F154" s="41">
        <v>105800</v>
      </c>
      <c r="G154" s="41"/>
      <c r="H154" s="28">
        <v>3</v>
      </c>
      <c r="I154" s="41"/>
      <c r="L154" s="7"/>
    </row>
    <row r="155" spans="1:12" x14ac:dyDescent="0.25">
      <c r="A155" t="s">
        <v>221</v>
      </c>
      <c r="B155" s="41">
        <v>30673</v>
      </c>
      <c r="C155" s="41">
        <v>57866</v>
      </c>
      <c r="D155" s="41">
        <v>23920</v>
      </c>
      <c r="E155" s="41">
        <f t="shared" si="2"/>
        <v>112459</v>
      </c>
      <c r="F155" s="41">
        <v>113836</v>
      </c>
      <c r="G155" s="41"/>
      <c r="H155" s="28">
        <v>2</v>
      </c>
      <c r="I155" s="41"/>
      <c r="L155" s="7"/>
    </row>
    <row r="156" spans="1:12" x14ac:dyDescent="0.25">
      <c r="A156" t="s">
        <v>222</v>
      </c>
      <c r="B156" s="41">
        <v>55864</v>
      </c>
      <c r="C156" s="41">
        <v>16449</v>
      </c>
      <c r="D156" s="41">
        <v>40125</v>
      </c>
      <c r="E156" s="41">
        <f t="shared" si="2"/>
        <v>112438</v>
      </c>
      <c r="F156" s="41">
        <v>112438</v>
      </c>
      <c r="G156" s="41"/>
      <c r="H156" s="28">
        <v>1</v>
      </c>
      <c r="I156" s="41"/>
      <c r="L156" s="7"/>
    </row>
    <row r="157" spans="1:12" x14ac:dyDescent="0.25">
      <c r="A157" t="s">
        <v>223</v>
      </c>
      <c r="B157" s="41">
        <v>55539</v>
      </c>
      <c r="C157" s="41">
        <v>42379</v>
      </c>
      <c r="D157" s="41">
        <v>55069</v>
      </c>
      <c r="E157" s="41">
        <f t="shared" si="2"/>
        <v>152987</v>
      </c>
      <c r="F157" s="41">
        <v>154718</v>
      </c>
      <c r="G157" s="41"/>
      <c r="H157" s="28">
        <v>1</v>
      </c>
      <c r="I157" s="41"/>
      <c r="L157" s="7"/>
    </row>
    <row r="158" spans="1:12" x14ac:dyDescent="0.25">
      <c r="A158" t="s">
        <v>224</v>
      </c>
      <c r="B158" s="41">
        <v>16332</v>
      </c>
      <c r="C158" s="41">
        <v>67307</v>
      </c>
      <c r="D158" s="41">
        <v>40736</v>
      </c>
      <c r="E158" s="41">
        <f t="shared" si="2"/>
        <v>124375</v>
      </c>
      <c r="F158" s="41">
        <v>122899</v>
      </c>
      <c r="G158" s="41"/>
      <c r="H158" s="28">
        <v>1</v>
      </c>
      <c r="I158" s="41"/>
      <c r="L158" s="7"/>
    </row>
    <row r="159" spans="1:12" x14ac:dyDescent="0.25">
      <c r="A159" t="s">
        <v>225</v>
      </c>
      <c r="B159" s="41">
        <v>69207</v>
      </c>
      <c r="C159" s="41">
        <v>24945</v>
      </c>
      <c r="D159" s="41">
        <v>34248</v>
      </c>
      <c r="E159" s="41">
        <f t="shared" si="2"/>
        <v>128400</v>
      </c>
      <c r="F159" s="41">
        <v>127154</v>
      </c>
      <c r="G159" s="41"/>
      <c r="H159" s="28">
        <v>3</v>
      </c>
      <c r="I159" s="41"/>
      <c r="L159" s="7"/>
    </row>
    <row r="160" spans="1:12" x14ac:dyDescent="0.25">
      <c r="A160" t="s">
        <v>226</v>
      </c>
      <c r="B160" s="41">
        <v>58460</v>
      </c>
      <c r="C160" s="41">
        <v>50671</v>
      </c>
      <c r="D160" s="41">
        <v>48553</v>
      </c>
      <c r="E160" s="41">
        <f t="shared" si="2"/>
        <v>157684</v>
      </c>
      <c r="F160" s="41">
        <v>159413</v>
      </c>
      <c r="G160" s="41"/>
      <c r="H160" s="28">
        <v>1</v>
      </c>
      <c r="I160" s="41"/>
      <c r="L160" s="7"/>
    </row>
    <row r="161" spans="1:12" x14ac:dyDescent="0.25">
      <c r="A161" t="s">
        <v>227</v>
      </c>
      <c r="B161" s="41">
        <v>44630</v>
      </c>
      <c r="C161" s="41">
        <v>14598</v>
      </c>
      <c r="D161" s="41">
        <v>64566</v>
      </c>
      <c r="E161" s="41">
        <f t="shared" si="2"/>
        <v>123794</v>
      </c>
      <c r="F161" s="41">
        <v>122670</v>
      </c>
      <c r="G161" s="41"/>
      <c r="H161" s="28">
        <v>3</v>
      </c>
      <c r="I161" s="41"/>
      <c r="L161" s="7"/>
    </row>
    <row r="162" spans="1:12" x14ac:dyDescent="0.25">
      <c r="A162" t="s">
        <v>228</v>
      </c>
      <c r="B162" s="41">
        <v>55050</v>
      </c>
      <c r="C162" s="41">
        <v>47770</v>
      </c>
      <c r="D162" s="41">
        <v>43341</v>
      </c>
      <c r="E162" s="41">
        <f t="shared" si="2"/>
        <v>146161</v>
      </c>
      <c r="F162" s="41">
        <v>147623</v>
      </c>
      <c r="G162" s="41"/>
      <c r="H162" s="28">
        <v>2</v>
      </c>
      <c r="I162" s="41"/>
      <c r="L162" s="7"/>
    </row>
    <row r="163" spans="1:12" x14ac:dyDescent="0.25">
      <c r="A163" t="s">
        <v>229</v>
      </c>
      <c r="B163" s="41">
        <v>39240</v>
      </c>
      <c r="C163" s="41">
        <v>36818</v>
      </c>
      <c r="D163" s="41">
        <v>39989</v>
      </c>
      <c r="E163" s="41">
        <f t="shared" si="2"/>
        <v>116047</v>
      </c>
      <c r="F163" s="41">
        <v>116047</v>
      </c>
      <c r="G163" s="41"/>
      <c r="H163" s="28">
        <v>3</v>
      </c>
      <c r="I163" s="41"/>
      <c r="L163" s="7"/>
    </row>
    <row r="164" spans="1:12" x14ac:dyDescent="0.25">
      <c r="A164" t="s">
        <v>230</v>
      </c>
      <c r="B164" s="41">
        <v>13809</v>
      </c>
      <c r="C164" s="41">
        <v>20932</v>
      </c>
      <c r="D164" s="41">
        <v>10411</v>
      </c>
      <c r="E164" s="41">
        <f t="shared" si="2"/>
        <v>45152</v>
      </c>
      <c r="F164" s="41">
        <v>45152</v>
      </c>
      <c r="G164" s="41"/>
      <c r="H164" s="28">
        <v>3</v>
      </c>
      <c r="I164" s="41"/>
      <c r="L164" s="7"/>
    </row>
    <row r="165" spans="1:12" x14ac:dyDescent="0.25">
      <c r="A165" t="s">
        <v>231</v>
      </c>
      <c r="B165" s="41">
        <v>16662</v>
      </c>
      <c r="C165" s="41">
        <v>31885</v>
      </c>
      <c r="D165" s="41">
        <v>33123</v>
      </c>
      <c r="E165" s="41">
        <f t="shared" si="2"/>
        <v>81670</v>
      </c>
      <c r="F165" s="41">
        <v>83432</v>
      </c>
      <c r="G165" s="41"/>
      <c r="H165" s="28">
        <v>1</v>
      </c>
      <c r="I165" s="41"/>
      <c r="L165" s="7"/>
    </row>
    <row r="166" spans="1:12" x14ac:dyDescent="0.25">
      <c r="A166" t="s">
        <v>232</v>
      </c>
      <c r="B166" s="41">
        <v>21623</v>
      </c>
      <c r="C166" s="41">
        <v>59607</v>
      </c>
      <c r="D166" s="41">
        <v>22499</v>
      </c>
      <c r="E166" s="41">
        <f t="shared" si="2"/>
        <v>103729</v>
      </c>
      <c r="F166" s="41">
        <v>103729</v>
      </c>
      <c r="G166" s="41"/>
      <c r="H166" s="28">
        <v>1</v>
      </c>
      <c r="I166" s="41"/>
      <c r="L166" s="7"/>
    </row>
    <row r="167" spans="1:12" x14ac:dyDescent="0.25">
      <c r="A167" t="s">
        <v>233</v>
      </c>
      <c r="B167" s="41">
        <v>25879</v>
      </c>
      <c r="C167" s="41">
        <v>59876</v>
      </c>
      <c r="D167" s="41">
        <v>49159</v>
      </c>
      <c r="E167" s="41">
        <f t="shared" si="2"/>
        <v>134914</v>
      </c>
      <c r="F167" s="41">
        <v>134914</v>
      </c>
      <c r="G167" s="41"/>
      <c r="H167" s="28">
        <v>1</v>
      </c>
      <c r="I167" s="41"/>
      <c r="L167" s="7"/>
    </row>
    <row r="168" spans="1:12" x14ac:dyDescent="0.25">
      <c r="A168" t="s">
        <v>234</v>
      </c>
      <c r="B168" s="41">
        <v>54233</v>
      </c>
      <c r="C168" s="41">
        <v>11690</v>
      </c>
      <c r="D168" s="41">
        <v>51415</v>
      </c>
      <c r="E168" s="41">
        <f t="shared" si="2"/>
        <v>117338</v>
      </c>
      <c r="F168" s="41">
        <v>117338</v>
      </c>
      <c r="G168" s="41"/>
      <c r="H168" s="28">
        <v>1</v>
      </c>
      <c r="I168" s="41"/>
      <c r="L168" s="7"/>
    </row>
    <row r="169" spans="1:12" x14ac:dyDescent="0.25">
      <c r="A169" t="s">
        <v>235</v>
      </c>
      <c r="B169" s="41">
        <v>58903</v>
      </c>
      <c r="C169" s="41">
        <v>14344</v>
      </c>
      <c r="D169" s="41">
        <v>58976</v>
      </c>
      <c r="E169" s="41">
        <f t="shared" si="2"/>
        <v>132223</v>
      </c>
      <c r="F169" s="41">
        <v>131119</v>
      </c>
      <c r="G169" s="41"/>
      <c r="H169" s="28">
        <v>3</v>
      </c>
      <c r="I169" s="41"/>
      <c r="L169" s="7"/>
    </row>
    <row r="170" spans="1:12" x14ac:dyDescent="0.25">
      <c r="A170" t="s">
        <v>236</v>
      </c>
      <c r="B170" s="41">
        <v>50362</v>
      </c>
      <c r="C170" s="41">
        <v>35837</v>
      </c>
      <c r="D170" s="41">
        <v>49406</v>
      </c>
      <c r="E170" s="41">
        <f t="shared" si="2"/>
        <v>135605</v>
      </c>
      <c r="F170" s="41">
        <v>135605</v>
      </c>
      <c r="G170" s="41"/>
      <c r="H170" s="28">
        <v>1</v>
      </c>
      <c r="I170" s="41"/>
      <c r="L170" s="7"/>
    </row>
    <row r="171" spans="1:12" x14ac:dyDescent="0.25">
      <c r="A171" t="s">
        <v>237</v>
      </c>
      <c r="B171" s="41">
        <v>13784</v>
      </c>
      <c r="C171" s="41">
        <v>60142</v>
      </c>
      <c r="D171" s="41">
        <v>56523</v>
      </c>
      <c r="E171" s="41">
        <f t="shared" si="2"/>
        <v>130449</v>
      </c>
      <c r="F171" s="41">
        <v>131856</v>
      </c>
      <c r="G171" s="41"/>
      <c r="H171" s="28">
        <v>1</v>
      </c>
      <c r="I171" s="41"/>
      <c r="L171" s="7"/>
    </row>
    <row r="172" spans="1:12" x14ac:dyDescent="0.25">
      <c r="A172" t="s">
        <v>238</v>
      </c>
      <c r="B172" s="41">
        <v>61051</v>
      </c>
      <c r="C172" s="41">
        <v>37821</v>
      </c>
      <c r="D172" s="41">
        <v>30994</v>
      </c>
      <c r="E172" s="41">
        <f t="shared" si="2"/>
        <v>129866</v>
      </c>
      <c r="F172" s="41">
        <v>131008</v>
      </c>
      <c r="G172" s="41"/>
      <c r="H172" s="28">
        <v>3</v>
      </c>
      <c r="I172" s="41"/>
      <c r="L172" s="7"/>
    </row>
    <row r="173" spans="1:12" x14ac:dyDescent="0.25">
      <c r="A173" t="s">
        <v>239</v>
      </c>
      <c r="B173" s="41">
        <v>45729</v>
      </c>
      <c r="C173" s="41">
        <v>34990</v>
      </c>
      <c r="D173" s="41">
        <v>41640</v>
      </c>
      <c r="E173" s="41">
        <f t="shared" si="2"/>
        <v>122359</v>
      </c>
      <c r="F173" s="41">
        <v>122359</v>
      </c>
      <c r="G173" s="41"/>
      <c r="H173" s="28">
        <v>1</v>
      </c>
      <c r="I173" s="41"/>
      <c r="L173" s="7"/>
    </row>
    <row r="174" spans="1:12" x14ac:dyDescent="0.25">
      <c r="A174" t="s">
        <v>240</v>
      </c>
      <c r="B174" s="41">
        <v>10491</v>
      </c>
      <c r="C174" s="41">
        <v>59113</v>
      </c>
      <c r="D174" s="41">
        <v>18563</v>
      </c>
      <c r="E174" s="41">
        <f t="shared" si="2"/>
        <v>88167</v>
      </c>
      <c r="F174" s="41">
        <v>88167</v>
      </c>
      <c r="G174" s="41"/>
      <c r="H174" s="28">
        <v>2</v>
      </c>
      <c r="I174" s="41"/>
      <c r="L174" s="7"/>
    </row>
    <row r="175" spans="1:12" x14ac:dyDescent="0.25">
      <c r="A175" t="s">
        <v>241</v>
      </c>
      <c r="B175" s="41">
        <v>31469</v>
      </c>
      <c r="C175" s="41">
        <v>66291</v>
      </c>
      <c r="D175" s="41">
        <v>13608</v>
      </c>
      <c r="E175" s="41">
        <f t="shared" si="2"/>
        <v>111368</v>
      </c>
      <c r="F175" s="41">
        <v>109452</v>
      </c>
      <c r="G175" s="41"/>
      <c r="H175" s="28">
        <v>3</v>
      </c>
      <c r="I175" s="41"/>
      <c r="L175" s="7"/>
    </row>
    <row r="176" spans="1:12" x14ac:dyDescent="0.25">
      <c r="A176" t="s">
        <v>242</v>
      </c>
      <c r="B176" s="41">
        <v>40528</v>
      </c>
      <c r="C176" s="41">
        <v>26108</v>
      </c>
      <c r="D176" s="41">
        <v>26825</v>
      </c>
      <c r="E176" s="41">
        <f t="shared" si="2"/>
        <v>93461</v>
      </c>
      <c r="F176" s="41">
        <v>93461</v>
      </c>
      <c r="G176" s="41"/>
      <c r="H176" s="28">
        <v>3</v>
      </c>
      <c r="I176" s="41"/>
      <c r="L176" s="7"/>
    </row>
    <row r="177" spans="1:12" x14ac:dyDescent="0.25">
      <c r="A177" t="s">
        <v>243</v>
      </c>
      <c r="B177" s="41">
        <v>35789</v>
      </c>
      <c r="C177" s="41">
        <v>31996</v>
      </c>
      <c r="D177" s="41">
        <v>33085</v>
      </c>
      <c r="E177" s="41">
        <f t="shared" si="2"/>
        <v>100870</v>
      </c>
      <c r="F177" s="41">
        <v>100870</v>
      </c>
      <c r="G177" s="41"/>
      <c r="H177" s="28">
        <v>2</v>
      </c>
      <c r="I177" s="41"/>
      <c r="L177" s="7"/>
    </row>
    <row r="178" spans="1:12" x14ac:dyDescent="0.25">
      <c r="A178" t="s">
        <v>244</v>
      </c>
      <c r="B178" s="41">
        <v>20259</v>
      </c>
      <c r="C178" s="41">
        <v>42432</v>
      </c>
      <c r="D178" s="41">
        <v>12434</v>
      </c>
      <c r="E178" s="41">
        <f t="shared" si="2"/>
        <v>75125</v>
      </c>
      <c r="F178" s="41">
        <v>75125</v>
      </c>
      <c r="G178" s="41"/>
      <c r="H178" s="28">
        <v>2</v>
      </c>
      <c r="I178" s="41"/>
      <c r="L178" s="7"/>
    </row>
    <row r="179" spans="1:12" x14ac:dyDescent="0.25">
      <c r="A179" t="s">
        <v>245</v>
      </c>
      <c r="B179" s="41">
        <v>19402</v>
      </c>
      <c r="C179" s="41">
        <v>13811</v>
      </c>
      <c r="D179" s="41">
        <v>60111</v>
      </c>
      <c r="E179" s="41">
        <f t="shared" si="2"/>
        <v>93324</v>
      </c>
      <c r="F179" s="41">
        <v>94726</v>
      </c>
      <c r="G179" s="41"/>
      <c r="H179" s="28">
        <v>3</v>
      </c>
      <c r="I179" s="41"/>
      <c r="L179" s="7"/>
    </row>
    <row r="180" spans="1:12" x14ac:dyDescent="0.25">
      <c r="A180" t="s">
        <v>246</v>
      </c>
      <c r="B180" s="41">
        <v>29559</v>
      </c>
      <c r="C180" s="41">
        <v>19362</v>
      </c>
      <c r="D180" s="41">
        <v>14705</v>
      </c>
      <c r="E180" s="41">
        <f t="shared" si="2"/>
        <v>63626</v>
      </c>
      <c r="F180" s="41">
        <v>63626</v>
      </c>
      <c r="G180" s="41"/>
      <c r="H180" s="28">
        <v>1</v>
      </c>
      <c r="I180" s="41"/>
      <c r="L180" s="7"/>
    </row>
    <row r="181" spans="1:12" x14ac:dyDescent="0.25">
      <c r="A181" t="s">
        <v>247</v>
      </c>
      <c r="B181" s="41">
        <v>60813</v>
      </c>
      <c r="C181" s="41">
        <v>68936</v>
      </c>
      <c r="D181" s="41">
        <v>55414</v>
      </c>
      <c r="E181" s="41">
        <f t="shared" si="2"/>
        <v>185163</v>
      </c>
      <c r="F181" s="41">
        <v>183761</v>
      </c>
      <c r="G181" s="41"/>
      <c r="H181" s="28">
        <v>1</v>
      </c>
      <c r="I181" s="41"/>
      <c r="L181" s="7"/>
    </row>
    <row r="182" spans="1:12" x14ac:dyDescent="0.25">
      <c r="A182" t="s">
        <v>248</v>
      </c>
      <c r="B182" s="41">
        <v>12373</v>
      </c>
      <c r="C182" s="41">
        <v>48846</v>
      </c>
      <c r="D182" s="41">
        <v>27350</v>
      </c>
      <c r="E182" s="41">
        <f t="shared" si="2"/>
        <v>88569</v>
      </c>
      <c r="F182" s="41">
        <v>88569</v>
      </c>
      <c r="G182" s="41"/>
      <c r="H182" s="28">
        <v>3</v>
      </c>
      <c r="I182" s="41"/>
      <c r="L182" s="7"/>
    </row>
    <row r="183" spans="1:12" x14ac:dyDescent="0.25">
      <c r="A183" t="s">
        <v>249</v>
      </c>
      <c r="B183" s="41">
        <v>10306</v>
      </c>
      <c r="C183" s="41">
        <v>19968</v>
      </c>
      <c r="D183" s="41">
        <v>50688</v>
      </c>
      <c r="E183" s="41">
        <f t="shared" si="2"/>
        <v>80962</v>
      </c>
      <c r="F183" s="41">
        <v>80962</v>
      </c>
      <c r="G183" s="41"/>
      <c r="H183" s="28">
        <v>3</v>
      </c>
      <c r="I183" s="41"/>
      <c r="L183" s="7"/>
    </row>
    <row r="184" spans="1:12" x14ac:dyDescent="0.25">
      <c r="A184" t="s">
        <v>250</v>
      </c>
      <c r="B184" s="41">
        <v>59283</v>
      </c>
      <c r="C184" s="41">
        <v>38308</v>
      </c>
      <c r="D184" s="41">
        <v>63053</v>
      </c>
      <c r="E184" s="41">
        <f t="shared" si="2"/>
        <v>160644</v>
      </c>
      <c r="F184" s="41">
        <v>159258</v>
      </c>
      <c r="G184" s="41"/>
      <c r="H184" s="28">
        <v>3</v>
      </c>
      <c r="I184" s="41"/>
      <c r="L184" s="7"/>
    </row>
    <row r="185" spans="1:12" x14ac:dyDescent="0.25">
      <c r="A185" t="s">
        <v>251</v>
      </c>
      <c r="B185" s="41">
        <v>57426</v>
      </c>
      <c r="C185" s="41">
        <v>16438</v>
      </c>
      <c r="D185" s="41">
        <v>46576</v>
      </c>
      <c r="E185" s="41">
        <f t="shared" si="2"/>
        <v>120440</v>
      </c>
      <c r="F185" s="41">
        <v>120440</v>
      </c>
      <c r="G185" s="41"/>
      <c r="H185" s="28">
        <v>3</v>
      </c>
      <c r="I185" s="41"/>
      <c r="L185" s="7"/>
    </row>
    <row r="186" spans="1:12" x14ac:dyDescent="0.25">
      <c r="A186" t="s">
        <v>252</v>
      </c>
      <c r="B186" s="41">
        <v>31000</v>
      </c>
      <c r="C186" s="41">
        <v>65645</v>
      </c>
      <c r="D186" s="41">
        <v>12224</v>
      </c>
      <c r="E186" s="41">
        <f t="shared" si="2"/>
        <v>108869</v>
      </c>
      <c r="F186" s="41">
        <v>108869</v>
      </c>
      <c r="G186" s="41"/>
      <c r="H186" s="28">
        <v>3</v>
      </c>
      <c r="I186" s="41"/>
      <c r="L186" s="7"/>
    </row>
    <row r="187" spans="1:12" x14ac:dyDescent="0.25">
      <c r="A187" t="s">
        <v>253</v>
      </c>
      <c r="B187" s="41">
        <v>24498</v>
      </c>
      <c r="C187" s="41">
        <v>55773</v>
      </c>
      <c r="D187" s="41">
        <v>11691</v>
      </c>
      <c r="E187" s="41">
        <f t="shared" si="2"/>
        <v>91962</v>
      </c>
      <c r="F187" s="41">
        <v>91962</v>
      </c>
      <c r="G187" s="41"/>
      <c r="H187" s="28">
        <v>3</v>
      </c>
      <c r="I187" s="41"/>
      <c r="L187" s="7"/>
    </row>
    <row r="188" spans="1:12" x14ac:dyDescent="0.25">
      <c r="A188" t="s">
        <v>254</v>
      </c>
      <c r="B188" s="41">
        <v>22800</v>
      </c>
      <c r="C188" s="41">
        <v>25482</v>
      </c>
      <c r="D188" s="41">
        <v>16028</v>
      </c>
      <c r="E188" s="41">
        <f t="shared" si="2"/>
        <v>64310</v>
      </c>
      <c r="F188" s="41">
        <v>63186</v>
      </c>
      <c r="G188" s="41"/>
      <c r="H188" s="28">
        <v>2</v>
      </c>
      <c r="I188" s="41"/>
      <c r="L188" s="7"/>
    </row>
    <row r="189" spans="1:12" x14ac:dyDescent="0.25">
      <c r="A189" t="s">
        <v>255</v>
      </c>
      <c r="B189" s="41">
        <v>53895</v>
      </c>
      <c r="C189" s="41">
        <v>21677</v>
      </c>
      <c r="D189" s="41">
        <v>62484</v>
      </c>
      <c r="E189" s="41">
        <f t="shared" si="2"/>
        <v>138056</v>
      </c>
      <c r="F189" s="41">
        <v>139882</v>
      </c>
      <c r="G189" s="41"/>
      <c r="H189" s="28">
        <v>3</v>
      </c>
      <c r="I189" s="41"/>
      <c r="L189" s="7"/>
    </row>
    <row r="190" spans="1:12" x14ac:dyDescent="0.25">
      <c r="A190" t="s">
        <v>256</v>
      </c>
      <c r="B190" s="41">
        <v>56817</v>
      </c>
      <c r="C190" s="41">
        <v>58971</v>
      </c>
      <c r="D190" s="41">
        <v>12245</v>
      </c>
      <c r="E190" s="41">
        <f t="shared" si="2"/>
        <v>128033</v>
      </c>
      <c r="F190" s="41">
        <v>128033</v>
      </c>
      <c r="G190" s="41"/>
      <c r="H190" s="28">
        <v>1</v>
      </c>
      <c r="I190" s="41"/>
      <c r="L190" s="7"/>
    </row>
    <row r="191" spans="1:12" x14ac:dyDescent="0.25">
      <c r="A191" t="s">
        <v>257</v>
      </c>
      <c r="B191" s="41">
        <v>53978</v>
      </c>
      <c r="C191" s="41">
        <v>46966</v>
      </c>
      <c r="D191" s="41">
        <v>12841</v>
      </c>
      <c r="E191" s="41">
        <f t="shared" si="2"/>
        <v>113785</v>
      </c>
      <c r="F191" s="41">
        <v>115625</v>
      </c>
      <c r="G191" s="41"/>
      <c r="H191" s="28">
        <v>2</v>
      </c>
      <c r="I191" s="41"/>
      <c r="L191" s="7"/>
    </row>
    <row r="192" spans="1:12" x14ac:dyDescent="0.25">
      <c r="A192" t="s">
        <v>258</v>
      </c>
      <c r="B192" s="41">
        <v>12118</v>
      </c>
      <c r="C192" s="41">
        <v>25091</v>
      </c>
      <c r="D192" s="41">
        <v>17728</v>
      </c>
      <c r="E192" s="41">
        <f t="shared" si="2"/>
        <v>54937</v>
      </c>
      <c r="F192" s="41">
        <v>53918</v>
      </c>
      <c r="G192" s="41"/>
      <c r="H192" s="28">
        <v>2</v>
      </c>
      <c r="I192" s="41"/>
      <c r="L192" s="7"/>
    </row>
    <row r="193" spans="1:12" x14ac:dyDescent="0.25">
      <c r="A193" t="s">
        <v>259</v>
      </c>
      <c r="B193" s="41">
        <v>18295</v>
      </c>
      <c r="C193" s="41">
        <v>48849</v>
      </c>
      <c r="D193" s="41">
        <v>16830</v>
      </c>
      <c r="E193" s="41">
        <f t="shared" si="2"/>
        <v>83974</v>
      </c>
      <c r="F193" s="41">
        <v>82697</v>
      </c>
      <c r="G193" s="41"/>
      <c r="H193" s="28">
        <v>2</v>
      </c>
      <c r="I193" s="41"/>
      <c r="L193" s="7"/>
    </row>
    <row r="194" spans="1:12" x14ac:dyDescent="0.25">
      <c r="A194" t="s">
        <v>260</v>
      </c>
      <c r="B194" s="41">
        <v>10710</v>
      </c>
      <c r="C194" s="41">
        <v>68765</v>
      </c>
      <c r="D194" s="41">
        <v>43795</v>
      </c>
      <c r="E194" s="41">
        <f t="shared" si="2"/>
        <v>123270</v>
      </c>
      <c r="F194" s="41">
        <v>123270</v>
      </c>
      <c r="G194" s="41"/>
      <c r="H194" s="28">
        <v>2</v>
      </c>
      <c r="I194" s="41"/>
      <c r="L194" s="7"/>
    </row>
    <row r="195" spans="1:12" x14ac:dyDescent="0.25">
      <c r="A195" t="s">
        <v>261</v>
      </c>
      <c r="B195" s="41">
        <v>33651</v>
      </c>
      <c r="C195" s="41">
        <v>56203</v>
      </c>
      <c r="D195" s="41">
        <v>48818</v>
      </c>
      <c r="E195" s="41">
        <f t="shared" si="2"/>
        <v>138672</v>
      </c>
      <c r="F195" s="41">
        <v>137506</v>
      </c>
      <c r="G195" s="41"/>
      <c r="H195" s="28">
        <v>2</v>
      </c>
      <c r="I195" s="41"/>
      <c r="L195" s="7"/>
    </row>
    <row r="196" spans="1:12" x14ac:dyDescent="0.25">
      <c r="A196" t="s">
        <v>262</v>
      </c>
      <c r="B196" s="41">
        <v>51272</v>
      </c>
      <c r="C196" s="41">
        <v>43429</v>
      </c>
      <c r="D196" s="41">
        <v>10522</v>
      </c>
      <c r="E196" s="41">
        <f t="shared" si="2"/>
        <v>105223</v>
      </c>
      <c r="F196" s="41">
        <v>106945</v>
      </c>
      <c r="G196" s="41"/>
      <c r="H196" s="28">
        <v>1</v>
      </c>
      <c r="I196" s="41"/>
      <c r="L196" s="7"/>
    </row>
    <row r="197" spans="1:12" x14ac:dyDescent="0.25">
      <c r="A197" t="s">
        <v>263</v>
      </c>
      <c r="B197" s="41">
        <v>15518</v>
      </c>
      <c r="C197" s="41">
        <v>27660</v>
      </c>
      <c r="D197" s="41">
        <v>30278</v>
      </c>
      <c r="E197" s="41">
        <f t="shared" ref="E197:E260" si="3">SUM(B197:D197)</f>
        <v>73456</v>
      </c>
      <c r="F197" s="41">
        <v>73456</v>
      </c>
      <c r="G197" s="41"/>
      <c r="H197" s="28">
        <v>2</v>
      </c>
      <c r="I197" s="41"/>
      <c r="L197" s="7"/>
    </row>
    <row r="198" spans="1:12" x14ac:dyDescent="0.25">
      <c r="A198" t="s">
        <v>264</v>
      </c>
      <c r="B198" s="41">
        <v>38539</v>
      </c>
      <c r="C198" s="41">
        <v>43675</v>
      </c>
      <c r="D198" s="41">
        <v>63644</v>
      </c>
      <c r="E198" s="41">
        <f t="shared" si="3"/>
        <v>145858</v>
      </c>
      <c r="F198" s="41">
        <v>147625</v>
      </c>
      <c r="G198" s="41"/>
      <c r="H198" s="28">
        <v>1</v>
      </c>
      <c r="I198" s="41"/>
      <c r="L198" s="7"/>
    </row>
    <row r="199" spans="1:12" x14ac:dyDescent="0.25">
      <c r="A199" t="s">
        <v>265</v>
      </c>
      <c r="B199" s="41">
        <v>49793</v>
      </c>
      <c r="C199" s="41">
        <v>19233</v>
      </c>
      <c r="D199" s="41">
        <v>49551</v>
      </c>
      <c r="E199" s="41">
        <f t="shared" si="3"/>
        <v>118577</v>
      </c>
      <c r="F199" s="41">
        <v>118577</v>
      </c>
      <c r="G199" s="41"/>
      <c r="H199" s="28">
        <v>2</v>
      </c>
      <c r="I199" s="41"/>
      <c r="L199" s="7"/>
    </row>
    <row r="200" spans="1:12" x14ac:dyDescent="0.25">
      <c r="A200" t="s">
        <v>266</v>
      </c>
      <c r="B200" s="41">
        <v>52826</v>
      </c>
      <c r="C200" s="41">
        <v>35196</v>
      </c>
      <c r="D200" s="41">
        <v>46339</v>
      </c>
      <c r="E200" s="41">
        <f t="shared" si="3"/>
        <v>134361</v>
      </c>
      <c r="F200" s="41">
        <v>132516</v>
      </c>
      <c r="G200" s="41"/>
      <c r="H200" s="28">
        <v>1</v>
      </c>
      <c r="I200" s="41"/>
      <c r="L200" s="7"/>
    </row>
    <row r="201" spans="1:12" x14ac:dyDescent="0.25">
      <c r="A201" t="s">
        <v>267</v>
      </c>
      <c r="B201" s="41">
        <v>19422</v>
      </c>
      <c r="C201" s="41">
        <v>11343</v>
      </c>
      <c r="D201" s="41">
        <v>54147</v>
      </c>
      <c r="E201" s="41">
        <f t="shared" si="3"/>
        <v>84912</v>
      </c>
      <c r="F201" s="41">
        <v>84912</v>
      </c>
      <c r="G201" s="41"/>
      <c r="H201" s="28">
        <v>3</v>
      </c>
      <c r="I201" s="41"/>
      <c r="L201" s="7"/>
    </row>
    <row r="202" spans="1:12" x14ac:dyDescent="0.25">
      <c r="A202" t="s">
        <v>268</v>
      </c>
      <c r="B202" s="41">
        <v>45633</v>
      </c>
      <c r="C202" s="41">
        <v>22943</v>
      </c>
      <c r="D202" s="41">
        <v>28697</v>
      </c>
      <c r="E202" s="41">
        <f t="shared" si="3"/>
        <v>97273</v>
      </c>
      <c r="F202" s="41">
        <v>95417</v>
      </c>
      <c r="G202" s="41"/>
      <c r="H202" s="28">
        <v>3</v>
      </c>
      <c r="I202" s="41"/>
      <c r="L202" s="7"/>
    </row>
    <row r="203" spans="1:12" x14ac:dyDescent="0.25">
      <c r="A203" t="s">
        <v>269</v>
      </c>
      <c r="B203" s="41">
        <v>31390</v>
      </c>
      <c r="C203" s="41">
        <v>25226</v>
      </c>
      <c r="D203" s="41">
        <v>39862</v>
      </c>
      <c r="E203" s="41">
        <f t="shared" si="3"/>
        <v>96478</v>
      </c>
      <c r="F203" s="41">
        <v>94605</v>
      </c>
      <c r="G203" s="41"/>
      <c r="H203" s="28">
        <v>1</v>
      </c>
      <c r="I203" s="41"/>
      <c r="L203" s="7"/>
    </row>
    <row r="204" spans="1:12" x14ac:dyDescent="0.25">
      <c r="A204" t="s">
        <v>270</v>
      </c>
      <c r="B204" s="41">
        <v>46004</v>
      </c>
      <c r="C204" s="41">
        <v>48942</v>
      </c>
      <c r="D204" s="41">
        <v>36551</v>
      </c>
      <c r="E204" s="41">
        <f t="shared" si="3"/>
        <v>131497</v>
      </c>
      <c r="F204" s="41">
        <v>129721</v>
      </c>
      <c r="G204" s="41"/>
      <c r="H204" s="28">
        <v>1</v>
      </c>
      <c r="I204" s="41"/>
      <c r="L204" s="7"/>
    </row>
    <row r="205" spans="1:12" x14ac:dyDescent="0.25">
      <c r="A205" t="s">
        <v>271</v>
      </c>
      <c r="B205" s="41">
        <v>67410</v>
      </c>
      <c r="C205" s="41">
        <v>57248</v>
      </c>
      <c r="D205" s="41">
        <v>56065</v>
      </c>
      <c r="E205" s="41">
        <f t="shared" si="3"/>
        <v>180723</v>
      </c>
      <c r="F205" s="41">
        <v>179574</v>
      </c>
      <c r="G205" s="41"/>
      <c r="H205" s="28">
        <v>3</v>
      </c>
      <c r="I205" s="41"/>
      <c r="L205" s="7"/>
    </row>
    <row r="206" spans="1:12" x14ac:dyDescent="0.25">
      <c r="A206" t="s">
        <v>272</v>
      </c>
      <c r="B206" s="41">
        <v>14475</v>
      </c>
      <c r="C206" s="41">
        <v>38418</v>
      </c>
      <c r="D206" s="41">
        <v>67258</v>
      </c>
      <c r="E206" s="41">
        <f t="shared" si="3"/>
        <v>120151</v>
      </c>
      <c r="F206" s="41">
        <v>121625</v>
      </c>
      <c r="G206" s="41"/>
      <c r="H206" s="28">
        <v>1</v>
      </c>
      <c r="I206" s="41"/>
      <c r="L206" s="7"/>
    </row>
    <row r="207" spans="1:12" x14ac:dyDescent="0.25">
      <c r="A207" t="s">
        <v>273</v>
      </c>
      <c r="B207" s="41">
        <v>41157</v>
      </c>
      <c r="C207" s="41">
        <v>66992</v>
      </c>
      <c r="D207" s="41">
        <v>26679</v>
      </c>
      <c r="E207" s="41">
        <f t="shared" si="3"/>
        <v>134828</v>
      </c>
      <c r="F207" s="41">
        <v>133742</v>
      </c>
      <c r="G207" s="41"/>
      <c r="H207" s="28">
        <v>3</v>
      </c>
      <c r="I207" s="41"/>
      <c r="L207" s="7"/>
    </row>
    <row r="208" spans="1:12" x14ac:dyDescent="0.25">
      <c r="A208" t="s">
        <v>274</v>
      </c>
      <c r="B208" s="41">
        <v>16550</v>
      </c>
      <c r="C208" s="41">
        <v>64517</v>
      </c>
      <c r="D208" s="41">
        <v>23122</v>
      </c>
      <c r="E208" s="41">
        <f t="shared" si="3"/>
        <v>104189</v>
      </c>
      <c r="F208" s="41">
        <v>102909</v>
      </c>
      <c r="G208" s="41"/>
      <c r="H208" s="28">
        <v>1</v>
      </c>
      <c r="I208" s="41"/>
      <c r="L208" s="7"/>
    </row>
    <row r="209" spans="1:12" x14ac:dyDescent="0.25">
      <c r="A209" t="s">
        <v>275</v>
      </c>
      <c r="B209" s="41">
        <v>16559</v>
      </c>
      <c r="C209" s="41">
        <v>64180</v>
      </c>
      <c r="D209" s="41">
        <v>60543</v>
      </c>
      <c r="E209" s="41">
        <f t="shared" si="3"/>
        <v>141282</v>
      </c>
      <c r="F209" s="41">
        <v>141282</v>
      </c>
      <c r="G209" s="41"/>
      <c r="H209" s="28">
        <v>2</v>
      </c>
      <c r="I209" s="41"/>
      <c r="L209" s="7"/>
    </row>
    <row r="210" spans="1:12" x14ac:dyDescent="0.25">
      <c r="A210" t="s">
        <v>276</v>
      </c>
      <c r="B210" s="41">
        <v>14284</v>
      </c>
      <c r="C210" s="41">
        <v>28308</v>
      </c>
      <c r="D210" s="41">
        <v>27976</v>
      </c>
      <c r="E210" s="41">
        <f t="shared" si="3"/>
        <v>70568</v>
      </c>
      <c r="F210" s="41">
        <v>70568</v>
      </c>
      <c r="G210" s="41"/>
      <c r="H210" s="28">
        <v>2</v>
      </c>
      <c r="I210" s="41"/>
      <c r="L210" s="7"/>
    </row>
    <row r="211" spans="1:12" x14ac:dyDescent="0.25">
      <c r="A211" t="s">
        <v>277</v>
      </c>
      <c r="B211" s="41">
        <v>62993</v>
      </c>
      <c r="C211" s="41">
        <v>25066</v>
      </c>
      <c r="D211" s="41">
        <v>60938</v>
      </c>
      <c r="E211" s="41">
        <f t="shared" si="3"/>
        <v>148997</v>
      </c>
      <c r="F211" s="41">
        <v>150317</v>
      </c>
      <c r="G211" s="41"/>
      <c r="H211" s="28">
        <v>1</v>
      </c>
      <c r="I211" s="41"/>
      <c r="L211" s="7"/>
    </row>
    <row r="212" spans="1:12" x14ac:dyDescent="0.25">
      <c r="A212" t="s">
        <v>278</v>
      </c>
      <c r="B212" s="41">
        <v>62688</v>
      </c>
      <c r="C212" s="41">
        <v>26398</v>
      </c>
      <c r="D212" s="41">
        <v>41518</v>
      </c>
      <c r="E212" s="41">
        <f t="shared" si="3"/>
        <v>130604</v>
      </c>
      <c r="F212" s="41">
        <v>130604</v>
      </c>
      <c r="G212" s="41"/>
      <c r="H212" s="28">
        <v>3</v>
      </c>
      <c r="I212" s="41"/>
      <c r="L212" s="7"/>
    </row>
    <row r="213" spans="1:12" x14ac:dyDescent="0.25">
      <c r="A213" t="s">
        <v>279</v>
      </c>
      <c r="B213" s="41">
        <v>38270</v>
      </c>
      <c r="C213" s="41">
        <v>22194</v>
      </c>
      <c r="D213" s="41">
        <v>52375</v>
      </c>
      <c r="E213" s="41">
        <f t="shared" si="3"/>
        <v>112839</v>
      </c>
      <c r="F213" s="41">
        <v>110872</v>
      </c>
      <c r="G213" s="41"/>
      <c r="H213" s="28">
        <v>1</v>
      </c>
      <c r="I213" s="41"/>
      <c r="L213" s="7"/>
    </row>
    <row r="214" spans="1:12" x14ac:dyDescent="0.25">
      <c r="A214" t="s">
        <v>280</v>
      </c>
      <c r="B214" s="41">
        <v>63442</v>
      </c>
      <c r="C214" s="41">
        <v>43936</v>
      </c>
      <c r="D214" s="41">
        <v>13921</v>
      </c>
      <c r="E214" s="41">
        <f t="shared" si="3"/>
        <v>121299</v>
      </c>
      <c r="F214" s="41">
        <v>123199</v>
      </c>
      <c r="G214" s="41"/>
      <c r="H214" s="28">
        <v>2</v>
      </c>
      <c r="I214" s="41"/>
      <c r="L214" s="7"/>
    </row>
    <row r="215" spans="1:12" x14ac:dyDescent="0.25">
      <c r="A215" t="s">
        <v>281</v>
      </c>
      <c r="B215" s="41">
        <v>56760</v>
      </c>
      <c r="C215" s="41">
        <v>11611</v>
      </c>
      <c r="D215" s="41">
        <v>66640</v>
      </c>
      <c r="E215" s="41">
        <f t="shared" si="3"/>
        <v>135011</v>
      </c>
      <c r="F215" s="41">
        <v>135011</v>
      </c>
      <c r="G215" s="41"/>
      <c r="H215" s="28">
        <v>3</v>
      </c>
      <c r="I215" s="41"/>
      <c r="L215" s="7"/>
    </row>
    <row r="216" spans="1:12" x14ac:dyDescent="0.25">
      <c r="A216" t="s">
        <v>282</v>
      </c>
      <c r="B216" s="41">
        <v>47679</v>
      </c>
      <c r="C216" s="41">
        <v>46354</v>
      </c>
      <c r="D216" s="41">
        <v>47887</v>
      </c>
      <c r="E216" s="41">
        <f t="shared" si="3"/>
        <v>141920</v>
      </c>
      <c r="F216" s="41">
        <v>143064</v>
      </c>
      <c r="G216" s="41"/>
      <c r="H216" s="28">
        <v>1</v>
      </c>
      <c r="I216" s="41"/>
      <c r="L216" s="7"/>
    </row>
    <row r="217" spans="1:12" x14ac:dyDescent="0.25">
      <c r="A217" t="s">
        <v>283</v>
      </c>
      <c r="B217" s="41">
        <v>66757</v>
      </c>
      <c r="C217" s="41">
        <v>60321</v>
      </c>
      <c r="D217" s="41">
        <v>34886</v>
      </c>
      <c r="E217" s="41">
        <f t="shared" si="3"/>
        <v>161964</v>
      </c>
      <c r="F217" s="41">
        <v>163782</v>
      </c>
      <c r="G217" s="41"/>
      <c r="H217" s="28">
        <v>3</v>
      </c>
      <c r="I217" s="41"/>
      <c r="L217" s="7"/>
    </row>
    <row r="218" spans="1:12" x14ac:dyDescent="0.25">
      <c r="A218" t="s">
        <v>284</v>
      </c>
      <c r="B218" s="41">
        <v>28471</v>
      </c>
      <c r="C218" s="41">
        <v>18794</v>
      </c>
      <c r="D218" s="41">
        <v>27501</v>
      </c>
      <c r="E218" s="41">
        <f t="shared" si="3"/>
        <v>74766</v>
      </c>
      <c r="F218" s="41">
        <v>73063</v>
      </c>
      <c r="G218" s="41"/>
      <c r="H218" s="28">
        <v>2</v>
      </c>
      <c r="I218" s="41"/>
      <c r="L218" s="7"/>
    </row>
    <row r="219" spans="1:12" x14ac:dyDescent="0.25">
      <c r="A219" t="s">
        <v>285</v>
      </c>
      <c r="B219" s="41">
        <v>10863</v>
      </c>
      <c r="C219" s="41">
        <v>26451</v>
      </c>
      <c r="D219" s="41">
        <v>27867</v>
      </c>
      <c r="E219" s="41">
        <f t="shared" si="3"/>
        <v>65181</v>
      </c>
      <c r="F219" s="41">
        <v>63502</v>
      </c>
      <c r="G219" s="41"/>
      <c r="H219" s="28">
        <v>2</v>
      </c>
      <c r="I219" s="41"/>
      <c r="L219" s="7"/>
    </row>
    <row r="220" spans="1:12" x14ac:dyDescent="0.25">
      <c r="A220" t="s">
        <v>286</v>
      </c>
      <c r="B220" s="41">
        <v>60959</v>
      </c>
      <c r="C220" s="41">
        <v>13587</v>
      </c>
      <c r="D220" s="41">
        <v>45115</v>
      </c>
      <c r="E220" s="41">
        <f t="shared" si="3"/>
        <v>119661</v>
      </c>
      <c r="F220" s="41">
        <v>120785</v>
      </c>
      <c r="G220" s="41"/>
      <c r="H220" s="28">
        <v>3</v>
      </c>
      <c r="I220" s="41"/>
      <c r="L220" s="7"/>
    </row>
    <row r="221" spans="1:12" x14ac:dyDescent="0.25">
      <c r="A221" t="s">
        <v>287</v>
      </c>
      <c r="B221" s="41">
        <v>44319</v>
      </c>
      <c r="C221" s="41">
        <v>14073</v>
      </c>
      <c r="D221" s="41">
        <v>18830</v>
      </c>
      <c r="E221" s="41">
        <f t="shared" si="3"/>
        <v>77222</v>
      </c>
      <c r="F221" s="41">
        <v>75770</v>
      </c>
      <c r="G221" s="41"/>
      <c r="H221" s="28">
        <v>2</v>
      </c>
      <c r="I221" s="41"/>
      <c r="L221" s="7"/>
    </row>
    <row r="222" spans="1:12" x14ac:dyDescent="0.25">
      <c r="A222" t="s">
        <v>288</v>
      </c>
      <c r="B222" s="41">
        <v>50581</v>
      </c>
      <c r="C222" s="41">
        <v>37157</v>
      </c>
      <c r="D222" s="41">
        <v>15711</v>
      </c>
      <c r="E222" s="41">
        <f t="shared" si="3"/>
        <v>103449</v>
      </c>
      <c r="F222" s="41">
        <v>104860</v>
      </c>
      <c r="G222" s="41"/>
      <c r="H222" s="28">
        <v>1</v>
      </c>
      <c r="I222" s="41"/>
      <c r="L222" s="7"/>
    </row>
    <row r="223" spans="1:12" x14ac:dyDescent="0.25">
      <c r="A223" t="s">
        <v>289</v>
      </c>
      <c r="B223" s="41">
        <v>42875</v>
      </c>
      <c r="C223" s="41">
        <v>66493</v>
      </c>
      <c r="D223" s="41">
        <v>54353</v>
      </c>
      <c r="E223" s="41">
        <f t="shared" si="3"/>
        <v>163721</v>
      </c>
      <c r="F223" s="41">
        <v>163721</v>
      </c>
      <c r="G223" s="41"/>
      <c r="H223" s="28">
        <v>3</v>
      </c>
      <c r="I223" s="41"/>
      <c r="L223" s="7"/>
    </row>
    <row r="224" spans="1:12" x14ac:dyDescent="0.25">
      <c r="A224" t="s">
        <v>290</v>
      </c>
      <c r="B224" s="41">
        <v>30439</v>
      </c>
      <c r="C224" s="41">
        <v>58162</v>
      </c>
      <c r="D224" s="41">
        <v>60526</v>
      </c>
      <c r="E224" s="41">
        <f t="shared" si="3"/>
        <v>149127</v>
      </c>
      <c r="F224" s="41">
        <v>150192</v>
      </c>
      <c r="G224" s="41"/>
      <c r="H224" s="28">
        <v>3</v>
      </c>
      <c r="I224" s="41"/>
      <c r="L224" s="7"/>
    </row>
    <row r="225" spans="1:12" x14ac:dyDescent="0.25">
      <c r="A225" t="s">
        <v>291</v>
      </c>
      <c r="B225" s="41">
        <v>46838</v>
      </c>
      <c r="C225" s="41">
        <v>48786</v>
      </c>
      <c r="D225" s="41">
        <v>20046</v>
      </c>
      <c r="E225" s="41">
        <f t="shared" si="3"/>
        <v>115670</v>
      </c>
      <c r="F225" s="41">
        <v>116957</v>
      </c>
      <c r="G225" s="41"/>
      <c r="H225" s="28">
        <v>1</v>
      </c>
      <c r="I225" s="41"/>
      <c r="L225" s="7"/>
    </row>
    <row r="226" spans="1:12" x14ac:dyDescent="0.25">
      <c r="A226" t="s">
        <v>292</v>
      </c>
      <c r="B226" s="41">
        <v>47161</v>
      </c>
      <c r="C226" s="41">
        <v>33286</v>
      </c>
      <c r="D226" s="41">
        <v>27932</v>
      </c>
      <c r="E226" s="41">
        <f t="shared" si="3"/>
        <v>108379</v>
      </c>
      <c r="F226" s="41">
        <v>109817</v>
      </c>
      <c r="G226" s="41"/>
      <c r="H226" s="28">
        <v>3</v>
      </c>
      <c r="I226" s="41"/>
      <c r="L226" s="7"/>
    </row>
    <row r="227" spans="1:12" x14ac:dyDescent="0.25">
      <c r="A227" t="s">
        <v>293</v>
      </c>
      <c r="B227" s="41">
        <v>66147</v>
      </c>
      <c r="C227" s="41">
        <v>62328</v>
      </c>
      <c r="D227" s="41">
        <v>12520</v>
      </c>
      <c r="E227" s="41">
        <f t="shared" si="3"/>
        <v>140995</v>
      </c>
      <c r="F227" s="41">
        <v>141996</v>
      </c>
      <c r="G227" s="41"/>
      <c r="H227" s="28">
        <v>3</v>
      </c>
      <c r="I227" s="41"/>
      <c r="L227" s="7"/>
    </row>
    <row r="228" spans="1:12" x14ac:dyDescent="0.25">
      <c r="A228" t="s">
        <v>294</v>
      </c>
      <c r="B228" s="41">
        <v>69418</v>
      </c>
      <c r="C228" s="41">
        <v>33835</v>
      </c>
      <c r="D228" s="41">
        <v>10181</v>
      </c>
      <c r="E228" s="41">
        <f t="shared" si="3"/>
        <v>113434</v>
      </c>
      <c r="F228" s="41">
        <v>111775</v>
      </c>
      <c r="G228" s="41"/>
      <c r="H228" s="28">
        <v>1</v>
      </c>
      <c r="I228" s="41"/>
      <c r="L228" s="7"/>
    </row>
    <row r="229" spans="1:12" x14ac:dyDescent="0.25">
      <c r="A229" t="s">
        <v>295</v>
      </c>
      <c r="B229" s="41">
        <v>31185</v>
      </c>
      <c r="C229" s="41">
        <v>57887</v>
      </c>
      <c r="D229" s="41">
        <v>34304</v>
      </c>
      <c r="E229" s="41">
        <f t="shared" si="3"/>
        <v>123376</v>
      </c>
      <c r="F229" s="41">
        <v>123376</v>
      </c>
      <c r="G229" s="41"/>
      <c r="H229" s="28">
        <v>3</v>
      </c>
      <c r="I229" s="41"/>
      <c r="L229" s="7"/>
    </row>
    <row r="230" spans="1:12" x14ac:dyDescent="0.25">
      <c r="A230" t="s">
        <v>296</v>
      </c>
      <c r="B230" s="41">
        <v>21733</v>
      </c>
      <c r="C230" s="41">
        <v>43958</v>
      </c>
      <c r="D230" s="41">
        <v>50820</v>
      </c>
      <c r="E230" s="41">
        <f t="shared" si="3"/>
        <v>116511</v>
      </c>
      <c r="F230" s="41">
        <v>115335</v>
      </c>
      <c r="G230" s="41"/>
      <c r="H230" s="28">
        <v>2</v>
      </c>
      <c r="I230" s="41"/>
      <c r="L230" s="7"/>
    </row>
    <row r="231" spans="1:12" x14ac:dyDescent="0.25">
      <c r="A231" t="s">
        <v>297</v>
      </c>
      <c r="B231" s="41">
        <v>59892</v>
      </c>
      <c r="C231" s="41">
        <v>51484</v>
      </c>
      <c r="D231" s="41">
        <v>47188</v>
      </c>
      <c r="E231" s="41">
        <f t="shared" si="3"/>
        <v>158564</v>
      </c>
      <c r="F231" s="41">
        <v>158564</v>
      </c>
      <c r="G231" s="41"/>
      <c r="H231" s="28">
        <v>1</v>
      </c>
      <c r="I231" s="41"/>
      <c r="L231" s="7"/>
    </row>
    <row r="232" spans="1:12" x14ac:dyDescent="0.25">
      <c r="A232" t="s">
        <v>298</v>
      </c>
      <c r="B232" s="41">
        <v>44760</v>
      </c>
      <c r="C232" s="41">
        <v>62722</v>
      </c>
      <c r="D232" s="41">
        <v>11761</v>
      </c>
      <c r="E232" s="41">
        <f t="shared" si="3"/>
        <v>119243</v>
      </c>
      <c r="F232" s="41">
        <v>121206</v>
      </c>
      <c r="G232" s="41"/>
      <c r="H232" s="28">
        <v>3</v>
      </c>
      <c r="I232" s="41"/>
      <c r="L232" s="7"/>
    </row>
    <row r="233" spans="1:12" x14ac:dyDescent="0.25">
      <c r="A233" t="s">
        <v>299</v>
      </c>
      <c r="B233" s="41">
        <v>42625</v>
      </c>
      <c r="C233" s="41">
        <v>22350</v>
      </c>
      <c r="D233" s="41">
        <v>49613</v>
      </c>
      <c r="E233" s="41">
        <f t="shared" si="3"/>
        <v>114588</v>
      </c>
      <c r="F233" s="41">
        <v>114588</v>
      </c>
      <c r="G233" s="41"/>
      <c r="H233" s="28">
        <v>3</v>
      </c>
      <c r="I233" s="41"/>
      <c r="L233" s="7"/>
    </row>
    <row r="234" spans="1:12" x14ac:dyDescent="0.25">
      <c r="A234" t="s">
        <v>300</v>
      </c>
      <c r="B234" s="41">
        <v>26178</v>
      </c>
      <c r="C234" s="41">
        <v>63943</v>
      </c>
      <c r="D234" s="41">
        <v>57592</v>
      </c>
      <c r="E234" s="41">
        <f t="shared" si="3"/>
        <v>147713</v>
      </c>
      <c r="F234" s="41">
        <v>149140</v>
      </c>
      <c r="G234" s="41"/>
      <c r="H234" s="28">
        <v>1</v>
      </c>
      <c r="I234" s="41"/>
      <c r="L234" s="7"/>
    </row>
    <row r="235" spans="1:12" x14ac:dyDescent="0.25">
      <c r="A235" t="s">
        <v>301</v>
      </c>
      <c r="B235" s="41">
        <v>21802</v>
      </c>
      <c r="C235" s="41">
        <v>31832</v>
      </c>
      <c r="D235" s="41">
        <v>25662</v>
      </c>
      <c r="E235" s="41">
        <f t="shared" si="3"/>
        <v>79296</v>
      </c>
      <c r="F235" s="41">
        <v>77976</v>
      </c>
      <c r="G235" s="41"/>
      <c r="H235" s="28">
        <v>1</v>
      </c>
      <c r="I235" s="41"/>
      <c r="L235" s="7"/>
    </row>
    <row r="236" spans="1:12" x14ac:dyDescent="0.25">
      <c r="A236" t="s">
        <v>302</v>
      </c>
      <c r="B236" s="41">
        <v>52437</v>
      </c>
      <c r="C236" s="41">
        <v>28156</v>
      </c>
      <c r="D236" s="41">
        <v>28275</v>
      </c>
      <c r="E236" s="41">
        <f t="shared" si="3"/>
        <v>108868</v>
      </c>
      <c r="F236" s="41">
        <v>107057</v>
      </c>
      <c r="G236" s="41"/>
      <c r="H236" s="28">
        <v>1</v>
      </c>
      <c r="I236" s="41"/>
      <c r="L236" s="7"/>
    </row>
    <row r="237" spans="1:12" x14ac:dyDescent="0.25">
      <c r="A237" t="s">
        <v>303</v>
      </c>
      <c r="B237" s="41">
        <v>20784</v>
      </c>
      <c r="C237" s="41">
        <v>25813</v>
      </c>
      <c r="D237" s="41">
        <v>22986</v>
      </c>
      <c r="E237" s="41">
        <f t="shared" si="3"/>
        <v>69583</v>
      </c>
      <c r="F237" s="41">
        <v>69583</v>
      </c>
      <c r="G237" s="41"/>
      <c r="H237" s="28">
        <v>2</v>
      </c>
      <c r="I237" s="41"/>
      <c r="L237" s="7"/>
    </row>
    <row r="238" spans="1:12" x14ac:dyDescent="0.25">
      <c r="A238" t="s">
        <v>304</v>
      </c>
      <c r="B238" s="41">
        <v>43005</v>
      </c>
      <c r="C238" s="41">
        <v>23295</v>
      </c>
      <c r="D238" s="41">
        <v>19610</v>
      </c>
      <c r="E238" s="41">
        <f t="shared" si="3"/>
        <v>85910</v>
      </c>
      <c r="F238" s="41">
        <v>85910</v>
      </c>
      <c r="G238" s="41"/>
      <c r="H238" s="28">
        <v>3</v>
      </c>
      <c r="I238" s="41"/>
      <c r="L238" s="7"/>
    </row>
    <row r="239" spans="1:12" x14ac:dyDescent="0.25">
      <c r="A239" t="s">
        <v>305</v>
      </c>
      <c r="B239" s="41">
        <v>51208</v>
      </c>
      <c r="C239" s="41">
        <v>10140</v>
      </c>
      <c r="D239" s="41">
        <v>67088</v>
      </c>
      <c r="E239" s="41">
        <f t="shared" si="3"/>
        <v>128436</v>
      </c>
      <c r="F239" s="41">
        <v>128436</v>
      </c>
      <c r="G239" s="41"/>
      <c r="H239" s="28">
        <v>3</v>
      </c>
      <c r="I239" s="41"/>
      <c r="L239" s="7"/>
    </row>
    <row r="240" spans="1:12" x14ac:dyDescent="0.25">
      <c r="A240" t="s">
        <v>306</v>
      </c>
      <c r="B240" s="41">
        <v>65993</v>
      </c>
      <c r="C240" s="41">
        <v>21062</v>
      </c>
      <c r="D240" s="41">
        <v>66810</v>
      </c>
      <c r="E240" s="41">
        <f t="shared" si="3"/>
        <v>153865</v>
      </c>
      <c r="F240" s="41">
        <v>153865</v>
      </c>
      <c r="G240" s="41"/>
      <c r="H240" s="28">
        <v>2</v>
      </c>
      <c r="I240" s="41"/>
      <c r="L240" s="7"/>
    </row>
    <row r="241" spans="1:12" x14ac:dyDescent="0.25">
      <c r="A241" t="s">
        <v>307</v>
      </c>
      <c r="B241" s="41">
        <v>36089</v>
      </c>
      <c r="C241" s="41">
        <v>37065</v>
      </c>
      <c r="D241" s="41">
        <v>60004</v>
      </c>
      <c r="E241" s="41">
        <f t="shared" si="3"/>
        <v>133158</v>
      </c>
      <c r="F241" s="41">
        <v>134403</v>
      </c>
      <c r="G241" s="41"/>
      <c r="H241" s="28">
        <v>2</v>
      </c>
      <c r="I241" s="41"/>
      <c r="L241" s="7"/>
    </row>
    <row r="242" spans="1:12" x14ac:dyDescent="0.25">
      <c r="A242" t="s">
        <v>308</v>
      </c>
      <c r="B242" s="41">
        <v>46102</v>
      </c>
      <c r="C242" s="41">
        <v>27622</v>
      </c>
      <c r="D242" s="41">
        <v>58933</v>
      </c>
      <c r="E242" s="41">
        <f t="shared" si="3"/>
        <v>132657</v>
      </c>
      <c r="F242" s="41">
        <v>131235</v>
      </c>
      <c r="G242" s="41"/>
      <c r="H242" s="28">
        <v>1</v>
      </c>
      <c r="I242" s="41"/>
      <c r="L242" s="7"/>
    </row>
    <row r="243" spans="1:12" x14ac:dyDescent="0.25">
      <c r="A243" t="s">
        <v>309</v>
      </c>
      <c r="B243" s="41">
        <v>64629</v>
      </c>
      <c r="C243" s="41">
        <v>16355</v>
      </c>
      <c r="D243" s="41">
        <v>52598</v>
      </c>
      <c r="E243" s="41">
        <f t="shared" si="3"/>
        <v>133582</v>
      </c>
      <c r="F243" s="41">
        <v>132528</v>
      </c>
      <c r="G243" s="41"/>
      <c r="H243" s="28">
        <v>3</v>
      </c>
      <c r="I243" s="41"/>
      <c r="L243" s="7"/>
    </row>
    <row r="244" spans="1:12" x14ac:dyDescent="0.25">
      <c r="A244" t="s">
        <v>310</v>
      </c>
      <c r="B244" s="41">
        <v>36863</v>
      </c>
      <c r="C244" s="41">
        <v>23209</v>
      </c>
      <c r="D244" s="41">
        <v>53451</v>
      </c>
      <c r="E244" s="41">
        <f t="shared" si="3"/>
        <v>113523</v>
      </c>
      <c r="F244" s="41">
        <v>113523</v>
      </c>
      <c r="G244" s="41"/>
      <c r="H244" s="28">
        <v>2</v>
      </c>
      <c r="I244" s="41"/>
      <c r="L244" s="7"/>
    </row>
    <row r="245" spans="1:12" x14ac:dyDescent="0.25">
      <c r="A245" t="s">
        <v>311</v>
      </c>
      <c r="B245" s="41">
        <v>11253</v>
      </c>
      <c r="C245" s="41">
        <v>43208</v>
      </c>
      <c r="D245" s="41">
        <v>51337</v>
      </c>
      <c r="E245" s="41">
        <f t="shared" si="3"/>
        <v>105798</v>
      </c>
      <c r="F245" s="41">
        <v>105798</v>
      </c>
      <c r="G245" s="41"/>
      <c r="H245" s="28">
        <v>3</v>
      </c>
      <c r="I245" s="41"/>
      <c r="L245" s="7"/>
    </row>
    <row r="246" spans="1:12" x14ac:dyDescent="0.25">
      <c r="A246" t="s">
        <v>312</v>
      </c>
      <c r="B246" s="41">
        <v>65637</v>
      </c>
      <c r="C246" s="41">
        <v>65817</v>
      </c>
      <c r="D246" s="41">
        <v>15560</v>
      </c>
      <c r="E246" s="41">
        <f t="shared" si="3"/>
        <v>147014</v>
      </c>
      <c r="F246" s="41">
        <v>147014</v>
      </c>
      <c r="G246" s="41"/>
      <c r="H246" s="28">
        <v>3</v>
      </c>
      <c r="I246" s="41"/>
      <c r="L246" s="7"/>
    </row>
    <row r="247" spans="1:12" x14ac:dyDescent="0.25">
      <c r="A247" t="s">
        <v>313</v>
      </c>
      <c r="B247" s="41">
        <v>11076</v>
      </c>
      <c r="C247" s="41">
        <v>67291</v>
      </c>
      <c r="D247" s="41">
        <v>29080</v>
      </c>
      <c r="E247" s="41">
        <f t="shared" si="3"/>
        <v>107447</v>
      </c>
      <c r="F247" s="41">
        <v>107447</v>
      </c>
      <c r="G247" s="41"/>
      <c r="H247" s="28">
        <v>3</v>
      </c>
      <c r="I247" s="41"/>
      <c r="L247" s="7"/>
    </row>
    <row r="248" spans="1:12" x14ac:dyDescent="0.25">
      <c r="A248" t="s">
        <v>314</v>
      </c>
      <c r="B248" s="41">
        <v>34362</v>
      </c>
      <c r="C248" s="41">
        <v>30926</v>
      </c>
      <c r="D248" s="41">
        <v>11277</v>
      </c>
      <c r="E248" s="41">
        <f t="shared" si="3"/>
        <v>76565</v>
      </c>
      <c r="F248" s="41">
        <v>74658</v>
      </c>
      <c r="G248" s="41"/>
      <c r="H248" s="28">
        <v>3</v>
      </c>
      <c r="I248" s="41"/>
      <c r="L248" s="7"/>
    </row>
    <row r="249" spans="1:12" x14ac:dyDescent="0.25">
      <c r="A249" t="s">
        <v>315</v>
      </c>
      <c r="B249" s="41">
        <v>40954</v>
      </c>
      <c r="C249" s="41">
        <v>40366</v>
      </c>
      <c r="D249" s="41">
        <v>36102</v>
      </c>
      <c r="E249" s="41">
        <f t="shared" si="3"/>
        <v>117422</v>
      </c>
      <c r="F249" s="41">
        <v>117422</v>
      </c>
      <c r="G249" s="41"/>
      <c r="H249" s="28">
        <v>1</v>
      </c>
      <c r="I249" s="41"/>
      <c r="L249" s="7"/>
    </row>
    <row r="250" spans="1:12" x14ac:dyDescent="0.25">
      <c r="A250" t="s">
        <v>316</v>
      </c>
      <c r="B250" s="41">
        <v>14161</v>
      </c>
      <c r="C250" s="41">
        <v>49815</v>
      </c>
      <c r="D250" s="41">
        <v>58806</v>
      </c>
      <c r="E250" s="41">
        <f t="shared" si="3"/>
        <v>122782</v>
      </c>
      <c r="F250" s="41">
        <v>124163</v>
      </c>
      <c r="G250" s="41"/>
      <c r="H250" s="28">
        <v>3</v>
      </c>
      <c r="I250" s="41"/>
      <c r="L250" s="7"/>
    </row>
    <row r="251" spans="1:12" x14ac:dyDescent="0.25">
      <c r="A251" t="s">
        <v>317</v>
      </c>
      <c r="B251" s="41">
        <v>64229</v>
      </c>
      <c r="C251" s="41">
        <v>59708</v>
      </c>
      <c r="D251" s="41">
        <v>63027</v>
      </c>
      <c r="E251" s="41">
        <f t="shared" si="3"/>
        <v>186964</v>
      </c>
      <c r="F251" s="41">
        <v>188906</v>
      </c>
      <c r="G251" s="41"/>
      <c r="H251" s="28">
        <v>1</v>
      </c>
      <c r="I251" s="41"/>
      <c r="L251" s="7"/>
    </row>
    <row r="252" spans="1:12" x14ac:dyDescent="0.25">
      <c r="A252" t="s">
        <v>318</v>
      </c>
      <c r="B252" s="41">
        <v>61100</v>
      </c>
      <c r="C252" s="41">
        <v>27694</v>
      </c>
      <c r="D252" s="41">
        <v>19090</v>
      </c>
      <c r="E252" s="41">
        <f t="shared" si="3"/>
        <v>107884</v>
      </c>
      <c r="F252" s="41">
        <v>107884</v>
      </c>
      <c r="G252" s="41"/>
      <c r="H252" s="28">
        <v>2</v>
      </c>
      <c r="I252" s="41"/>
      <c r="L252" s="7"/>
    </row>
    <row r="253" spans="1:12" x14ac:dyDescent="0.25">
      <c r="A253" t="s">
        <v>319</v>
      </c>
      <c r="B253" s="41">
        <v>20062</v>
      </c>
      <c r="C253" s="41">
        <v>22996</v>
      </c>
      <c r="D253" s="41">
        <v>14608</v>
      </c>
      <c r="E253" s="41">
        <f t="shared" si="3"/>
        <v>57666</v>
      </c>
      <c r="F253" s="41">
        <v>57666</v>
      </c>
      <c r="G253" s="41"/>
      <c r="H253" s="28">
        <v>3</v>
      </c>
      <c r="I253" s="41"/>
      <c r="L253" s="7"/>
    </row>
    <row r="254" spans="1:12" x14ac:dyDescent="0.25">
      <c r="A254" t="s">
        <v>320</v>
      </c>
      <c r="B254" s="41">
        <v>27760</v>
      </c>
      <c r="C254" s="41">
        <v>50741</v>
      </c>
      <c r="D254" s="41">
        <v>24800</v>
      </c>
      <c r="E254" s="41">
        <f t="shared" si="3"/>
        <v>103301</v>
      </c>
      <c r="F254" s="41">
        <v>104428</v>
      </c>
      <c r="G254" s="41"/>
      <c r="H254" s="28">
        <v>1</v>
      </c>
      <c r="I254" s="41"/>
      <c r="L254" s="7"/>
    </row>
    <row r="255" spans="1:12" x14ac:dyDescent="0.25">
      <c r="A255" t="s">
        <v>321</v>
      </c>
      <c r="B255" s="41">
        <v>32128</v>
      </c>
      <c r="C255" s="41">
        <v>37385</v>
      </c>
      <c r="D255" s="41">
        <v>65096</v>
      </c>
      <c r="E255" s="41">
        <f t="shared" si="3"/>
        <v>134609</v>
      </c>
      <c r="F255" s="41">
        <v>134609</v>
      </c>
      <c r="G255" s="41"/>
      <c r="H255" s="28">
        <v>3</v>
      </c>
      <c r="I255" s="41"/>
      <c r="L255" s="7"/>
    </row>
    <row r="256" spans="1:12" x14ac:dyDescent="0.25">
      <c r="A256" t="s">
        <v>322</v>
      </c>
      <c r="B256" s="41">
        <v>50409</v>
      </c>
      <c r="C256" s="41">
        <v>51146</v>
      </c>
      <c r="D256" s="41">
        <v>64407</v>
      </c>
      <c r="E256" s="41">
        <f t="shared" si="3"/>
        <v>165962</v>
      </c>
      <c r="F256" s="41">
        <v>165962</v>
      </c>
      <c r="G256" s="41"/>
      <c r="H256" s="28">
        <v>3</v>
      </c>
      <c r="I256" s="41"/>
      <c r="L256" s="7"/>
    </row>
    <row r="257" spans="1:12" x14ac:dyDescent="0.25">
      <c r="A257" t="s">
        <v>323</v>
      </c>
      <c r="B257" s="41">
        <v>35207</v>
      </c>
      <c r="C257" s="41">
        <v>38529</v>
      </c>
      <c r="D257" s="41">
        <v>18115</v>
      </c>
      <c r="E257" s="41">
        <f t="shared" si="3"/>
        <v>91851</v>
      </c>
      <c r="F257" s="41">
        <v>93314</v>
      </c>
      <c r="G257" s="41"/>
      <c r="H257" s="28">
        <v>3</v>
      </c>
      <c r="I257" s="41"/>
      <c r="L257" s="7"/>
    </row>
    <row r="258" spans="1:12" x14ac:dyDescent="0.25">
      <c r="A258" t="s">
        <v>324</v>
      </c>
      <c r="B258" s="41">
        <v>36633</v>
      </c>
      <c r="C258" s="41">
        <v>63845</v>
      </c>
      <c r="D258" s="41">
        <v>24669</v>
      </c>
      <c r="E258" s="41">
        <f t="shared" si="3"/>
        <v>125147</v>
      </c>
      <c r="F258" s="41">
        <v>127113</v>
      </c>
      <c r="G258" s="41"/>
      <c r="H258" s="28">
        <v>1</v>
      </c>
      <c r="I258" s="41"/>
      <c r="L258" s="7"/>
    </row>
    <row r="259" spans="1:12" x14ac:dyDescent="0.25">
      <c r="A259" t="s">
        <v>325</v>
      </c>
      <c r="B259" s="41">
        <v>19254</v>
      </c>
      <c r="C259" s="41">
        <v>32972</v>
      </c>
      <c r="D259" s="41">
        <v>35583</v>
      </c>
      <c r="E259" s="41">
        <f t="shared" si="3"/>
        <v>87809</v>
      </c>
      <c r="F259" s="41">
        <v>89364</v>
      </c>
      <c r="G259" s="41"/>
      <c r="H259" s="28">
        <v>3</v>
      </c>
      <c r="I259" s="41"/>
      <c r="L259" s="7"/>
    </row>
    <row r="260" spans="1:12" x14ac:dyDescent="0.25">
      <c r="A260" t="s">
        <v>326</v>
      </c>
      <c r="B260" s="41">
        <v>10203</v>
      </c>
      <c r="C260" s="41">
        <v>22541</v>
      </c>
      <c r="D260" s="41">
        <v>61407</v>
      </c>
      <c r="E260" s="41">
        <f t="shared" si="3"/>
        <v>94151</v>
      </c>
      <c r="F260" s="41">
        <v>92507</v>
      </c>
      <c r="G260" s="41"/>
      <c r="H260" s="28">
        <v>1</v>
      </c>
      <c r="I260" s="41"/>
      <c r="L260" s="7"/>
    </row>
    <row r="261" spans="1:12" x14ac:dyDescent="0.25">
      <c r="A261" t="s">
        <v>327</v>
      </c>
      <c r="B261" s="41">
        <v>22095</v>
      </c>
      <c r="C261" s="41">
        <v>13017</v>
      </c>
      <c r="D261" s="41">
        <v>53493</v>
      </c>
      <c r="E261" s="41">
        <f t="shared" ref="E261:E304" si="4">SUM(B261:D261)</f>
        <v>88605</v>
      </c>
      <c r="F261" s="41">
        <v>90556</v>
      </c>
      <c r="G261" s="41"/>
      <c r="H261" s="28">
        <v>1</v>
      </c>
      <c r="I261" s="41"/>
      <c r="L261" s="7"/>
    </row>
    <row r="262" spans="1:12" x14ac:dyDescent="0.25">
      <c r="A262" t="s">
        <v>328</v>
      </c>
      <c r="B262" s="41">
        <v>42687</v>
      </c>
      <c r="C262" s="41">
        <v>15258</v>
      </c>
      <c r="D262" s="41">
        <v>68116</v>
      </c>
      <c r="E262" s="41">
        <f t="shared" si="4"/>
        <v>126061</v>
      </c>
      <c r="F262" s="41">
        <v>126061</v>
      </c>
      <c r="G262" s="41"/>
      <c r="H262" s="28">
        <v>2</v>
      </c>
      <c r="I262" s="41"/>
      <c r="L262" s="7"/>
    </row>
    <row r="263" spans="1:12" x14ac:dyDescent="0.25">
      <c r="A263" t="s">
        <v>329</v>
      </c>
      <c r="B263" s="41">
        <v>50109</v>
      </c>
      <c r="C263" s="41">
        <v>45391</v>
      </c>
      <c r="D263" s="41">
        <v>28943</v>
      </c>
      <c r="E263" s="41">
        <f t="shared" si="4"/>
        <v>124443</v>
      </c>
      <c r="F263" s="41">
        <v>125498</v>
      </c>
      <c r="G263" s="41"/>
      <c r="H263" s="28">
        <v>1</v>
      </c>
      <c r="I263" s="41"/>
      <c r="L263" s="7"/>
    </row>
    <row r="264" spans="1:12" x14ac:dyDescent="0.25">
      <c r="A264" t="s">
        <v>330</v>
      </c>
      <c r="B264" s="41">
        <v>27513</v>
      </c>
      <c r="C264" s="41">
        <v>57172</v>
      </c>
      <c r="D264" s="41">
        <v>67271</v>
      </c>
      <c r="E264" s="41">
        <f t="shared" si="4"/>
        <v>151956</v>
      </c>
      <c r="F264" s="41">
        <v>153756</v>
      </c>
      <c r="G264" s="41"/>
      <c r="H264" s="28">
        <v>1</v>
      </c>
      <c r="I264" s="41"/>
      <c r="L264" s="7"/>
    </row>
    <row r="265" spans="1:12" x14ac:dyDescent="0.25">
      <c r="A265" t="s">
        <v>331</v>
      </c>
      <c r="B265" s="41">
        <v>57301</v>
      </c>
      <c r="C265" s="41">
        <v>56313</v>
      </c>
      <c r="D265" s="41">
        <v>61086</v>
      </c>
      <c r="E265" s="41">
        <f t="shared" si="4"/>
        <v>174700</v>
      </c>
      <c r="F265" s="41">
        <v>174700</v>
      </c>
      <c r="G265" s="41"/>
      <c r="H265" s="28">
        <v>1</v>
      </c>
      <c r="I265" s="41"/>
      <c r="L265" s="7"/>
    </row>
    <row r="266" spans="1:12" x14ac:dyDescent="0.25">
      <c r="A266" t="s">
        <v>332</v>
      </c>
      <c r="B266" s="41">
        <v>41143</v>
      </c>
      <c r="C266" s="41">
        <v>37687</v>
      </c>
      <c r="D266" s="41">
        <v>44880</v>
      </c>
      <c r="E266" s="41">
        <f t="shared" si="4"/>
        <v>123710</v>
      </c>
      <c r="F266" s="41">
        <v>122133</v>
      </c>
      <c r="G266" s="41"/>
      <c r="H266" s="28">
        <v>1</v>
      </c>
      <c r="I266" s="41"/>
      <c r="L266" s="7"/>
    </row>
    <row r="267" spans="1:12" x14ac:dyDescent="0.25">
      <c r="A267" t="s">
        <v>333</v>
      </c>
      <c r="B267" s="41">
        <v>43898</v>
      </c>
      <c r="C267" s="41">
        <v>33864</v>
      </c>
      <c r="D267" s="41">
        <v>54969</v>
      </c>
      <c r="E267" s="41">
        <f t="shared" si="4"/>
        <v>132731</v>
      </c>
      <c r="F267" s="41">
        <v>132731</v>
      </c>
      <c r="G267" s="41"/>
      <c r="H267" s="28">
        <v>1</v>
      </c>
      <c r="I267" s="41"/>
      <c r="L267" s="7"/>
    </row>
    <row r="268" spans="1:12" x14ac:dyDescent="0.25">
      <c r="A268" t="s">
        <v>334</v>
      </c>
      <c r="B268" s="41">
        <v>27015</v>
      </c>
      <c r="C268" s="41">
        <v>31477</v>
      </c>
      <c r="D268" s="41">
        <v>23014</v>
      </c>
      <c r="E268" s="41">
        <f t="shared" si="4"/>
        <v>81506</v>
      </c>
      <c r="F268" s="41">
        <v>83369</v>
      </c>
      <c r="G268" s="41"/>
      <c r="H268" s="28">
        <v>2</v>
      </c>
      <c r="I268" s="41"/>
      <c r="L268" s="7"/>
    </row>
    <row r="269" spans="1:12" x14ac:dyDescent="0.25">
      <c r="A269" t="s">
        <v>335</v>
      </c>
      <c r="B269" s="41">
        <v>43766</v>
      </c>
      <c r="C269" s="41">
        <v>31463</v>
      </c>
      <c r="D269" s="41">
        <v>63584</v>
      </c>
      <c r="E269" s="41">
        <f t="shared" si="4"/>
        <v>138813</v>
      </c>
      <c r="F269" s="41">
        <v>137783</v>
      </c>
      <c r="G269" s="41"/>
      <c r="H269" s="28">
        <v>1</v>
      </c>
      <c r="I269" s="41"/>
      <c r="L269" s="7"/>
    </row>
    <row r="270" spans="1:12" x14ac:dyDescent="0.25">
      <c r="A270" t="s">
        <v>336</v>
      </c>
      <c r="B270" s="41">
        <v>68208</v>
      </c>
      <c r="C270" s="41">
        <v>49104</v>
      </c>
      <c r="D270" s="41">
        <v>28219</v>
      </c>
      <c r="E270" s="41">
        <f t="shared" si="4"/>
        <v>145531</v>
      </c>
      <c r="F270" s="41">
        <v>143707</v>
      </c>
      <c r="G270" s="41"/>
      <c r="H270" s="28">
        <v>2</v>
      </c>
      <c r="I270" s="41"/>
      <c r="L270" s="7"/>
    </row>
    <row r="271" spans="1:12" x14ac:dyDescent="0.25">
      <c r="A271" t="s">
        <v>337</v>
      </c>
      <c r="B271" s="41">
        <v>54759</v>
      </c>
      <c r="C271" s="41">
        <v>44400</v>
      </c>
      <c r="D271" s="41">
        <v>64465</v>
      </c>
      <c r="E271" s="41">
        <f t="shared" si="4"/>
        <v>163624</v>
      </c>
      <c r="F271" s="41">
        <v>163624</v>
      </c>
      <c r="G271" s="41"/>
      <c r="H271" s="28">
        <v>1</v>
      </c>
      <c r="I271" s="41"/>
      <c r="L271" s="7"/>
    </row>
    <row r="272" spans="1:12" x14ac:dyDescent="0.25">
      <c r="A272" t="s">
        <v>338</v>
      </c>
      <c r="B272" s="41">
        <v>19454</v>
      </c>
      <c r="C272" s="41">
        <v>18448</v>
      </c>
      <c r="D272" s="41">
        <v>36371</v>
      </c>
      <c r="E272" s="41">
        <f t="shared" si="4"/>
        <v>74273</v>
      </c>
      <c r="F272" s="41">
        <v>75959</v>
      </c>
      <c r="G272" s="41"/>
      <c r="H272" s="28">
        <v>1</v>
      </c>
      <c r="I272" s="41"/>
      <c r="L272" s="7"/>
    </row>
    <row r="273" spans="1:12" x14ac:dyDescent="0.25">
      <c r="A273" t="s">
        <v>339</v>
      </c>
      <c r="B273" s="41">
        <v>21041</v>
      </c>
      <c r="C273" s="41">
        <v>52041</v>
      </c>
      <c r="D273" s="41">
        <v>24701</v>
      </c>
      <c r="E273" s="41">
        <f t="shared" si="4"/>
        <v>97783</v>
      </c>
      <c r="F273" s="41">
        <v>96071</v>
      </c>
      <c r="G273" s="41"/>
      <c r="H273" s="28">
        <v>3</v>
      </c>
      <c r="I273" s="41"/>
      <c r="L273" s="7"/>
    </row>
    <row r="274" spans="1:12" x14ac:dyDescent="0.25">
      <c r="A274" t="s">
        <v>340</v>
      </c>
      <c r="B274" s="41">
        <v>45674</v>
      </c>
      <c r="C274" s="41">
        <v>62454</v>
      </c>
      <c r="D274" s="41">
        <v>15668</v>
      </c>
      <c r="E274" s="41">
        <f t="shared" si="4"/>
        <v>123796</v>
      </c>
      <c r="F274" s="41">
        <v>122481</v>
      </c>
      <c r="G274" s="41"/>
      <c r="H274" s="28">
        <v>1</v>
      </c>
      <c r="I274" s="41"/>
      <c r="L274" s="7"/>
    </row>
    <row r="275" spans="1:12" x14ac:dyDescent="0.25">
      <c r="A275" t="s">
        <v>341</v>
      </c>
      <c r="B275" s="41">
        <v>44284</v>
      </c>
      <c r="C275" s="41">
        <v>34379</v>
      </c>
      <c r="D275" s="41">
        <v>32233</v>
      </c>
      <c r="E275" s="41">
        <f t="shared" si="4"/>
        <v>110896</v>
      </c>
      <c r="F275" s="41">
        <v>109550</v>
      </c>
      <c r="G275" s="41"/>
      <c r="H275" s="28">
        <v>3</v>
      </c>
      <c r="I275" s="41"/>
      <c r="L275" s="7"/>
    </row>
    <row r="276" spans="1:12" x14ac:dyDescent="0.25">
      <c r="A276" t="s">
        <v>342</v>
      </c>
      <c r="B276" s="41">
        <v>61252</v>
      </c>
      <c r="C276" s="41">
        <v>32180</v>
      </c>
      <c r="D276" s="41">
        <v>39691</v>
      </c>
      <c r="E276" s="41">
        <f t="shared" si="4"/>
        <v>133123</v>
      </c>
      <c r="F276" s="41">
        <v>134317</v>
      </c>
      <c r="G276" s="41"/>
      <c r="H276" s="28">
        <v>2</v>
      </c>
      <c r="I276" s="41"/>
      <c r="L276" s="7"/>
    </row>
    <row r="277" spans="1:12" x14ac:dyDescent="0.25">
      <c r="A277" t="s">
        <v>343</v>
      </c>
      <c r="B277" s="41">
        <v>58427</v>
      </c>
      <c r="C277" s="41">
        <v>10875</v>
      </c>
      <c r="D277" s="41">
        <v>63097</v>
      </c>
      <c r="E277" s="41">
        <f t="shared" si="4"/>
        <v>132399</v>
      </c>
      <c r="F277" s="41">
        <v>134250</v>
      </c>
      <c r="G277" s="41"/>
      <c r="H277" s="28">
        <v>2</v>
      </c>
      <c r="I277" s="41"/>
      <c r="L277" s="7"/>
    </row>
    <row r="278" spans="1:12" x14ac:dyDescent="0.25">
      <c r="A278" t="s">
        <v>344</v>
      </c>
      <c r="B278" s="41">
        <v>68557</v>
      </c>
      <c r="C278" s="41">
        <v>32883</v>
      </c>
      <c r="D278" s="41">
        <v>33092</v>
      </c>
      <c r="E278" s="41">
        <f t="shared" si="4"/>
        <v>134532</v>
      </c>
      <c r="F278" s="41">
        <v>135705</v>
      </c>
      <c r="G278" s="41"/>
      <c r="H278" s="28">
        <v>2</v>
      </c>
      <c r="I278" s="41"/>
      <c r="L278" s="7"/>
    </row>
    <row r="279" spans="1:12" x14ac:dyDescent="0.25">
      <c r="A279" t="s">
        <v>345</v>
      </c>
      <c r="B279" s="41">
        <v>60826</v>
      </c>
      <c r="C279" s="41">
        <v>53066</v>
      </c>
      <c r="D279" s="41">
        <v>48804</v>
      </c>
      <c r="E279" s="41">
        <f t="shared" si="4"/>
        <v>162696</v>
      </c>
      <c r="F279" s="41">
        <v>162696</v>
      </c>
      <c r="G279" s="41"/>
      <c r="H279" s="28">
        <v>1</v>
      </c>
      <c r="I279" s="41"/>
      <c r="L279" s="7"/>
    </row>
    <row r="280" spans="1:12" x14ac:dyDescent="0.25">
      <c r="A280" t="s">
        <v>346</v>
      </c>
      <c r="B280" s="41">
        <v>58050</v>
      </c>
      <c r="C280" s="41">
        <v>61592</v>
      </c>
      <c r="D280" s="41">
        <v>36505</v>
      </c>
      <c r="E280" s="41">
        <f t="shared" si="4"/>
        <v>156147</v>
      </c>
      <c r="F280" s="41">
        <v>156147</v>
      </c>
      <c r="G280" s="41"/>
      <c r="H280" s="28">
        <v>3</v>
      </c>
      <c r="I280" s="41"/>
      <c r="L280" s="7"/>
    </row>
    <row r="281" spans="1:12" x14ac:dyDescent="0.25">
      <c r="A281" t="s">
        <v>347</v>
      </c>
      <c r="B281" s="41">
        <v>27931</v>
      </c>
      <c r="C281" s="41">
        <v>37275</v>
      </c>
      <c r="D281" s="41">
        <v>56356</v>
      </c>
      <c r="E281" s="41">
        <f t="shared" si="4"/>
        <v>121562</v>
      </c>
      <c r="F281" s="41">
        <v>119603</v>
      </c>
      <c r="G281" s="41"/>
      <c r="H281" s="28">
        <v>2</v>
      </c>
      <c r="I281" s="41"/>
      <c r="L281" s="7"/>
    </row>
    <row r="282" spans="1:12" x14ac:dyDescent="0.25">
      <c r="A282" t="s">
        <v>348</v>
      </c>
      <c r="B282" s="41">
        <v>49898</v>
      </c>
      <c r="C282" s="41">
        <v>45200</v>
      </c>
      <c r="D282" s="41">
        <v>64961</v>
      </c>
      <c r="E282" s="41">
        <f t="shared" si="4"/>
        <v>160059</v>
      </c>
      <c r="F282" s="41">
        <v>161499</v>
      </c>
      <c r="G282" s="41"/>
      <c r="H282" s="28">
        <v>1</v>
      </c>
      <c r="I282" s="41"/>
      <c r="L282" s="7"/>
    </row>
    <row r="283" spans="1:12" x14ac:dyDescent="0.25">
      <c r="A283" t="s">
        <v>349</v>
      </c>
      <c r="B283" s="41">
        <v>63588</v>
      </c>
      <c r="C283" s="41">
        <v>49294</v>
      </c>
      <c r="D283" s="41">
        <v>15915</v>
      </c>
      <c r="E283" s="41">
        <f t="shared" si="4"/>
        <v>128797</v>
      </c>
      <c r="F283" s="41">
        <v>130737</v>
      </c>
      <c r="G283" s="41"/>
      <c r="H283" s="28">
        <v>1</v>
      </c>
      <c r="I283" s="41"/>
      <c r="L283" s="7"/>
    </row>
    <row r="284" spans="1:12" x14ac:dyDescent="0.25">
      <c r="A284" t="s">
        <v>350</v>
      </c>
      <c r="B284" s="41">
        <v>37255</v>
      </c>
      <c r="C284" s="41">
        <v>41349</v>
      </c>
      <c r="D284" s="41">
        <v>22556</v>
      </c>
      <c r="E284" s="41">
        <f t="shared" si="4"/>
        <v>101160</v>
      </c>
      <c r="F284" s="41">
        <v>99890</v>
      </c>
      <c r="G284" s="41"/>
      <c r="H284" s="28">
        <v>3</v>
      </c>
      <c r="I284" s="41"/>
      <c r="L284" s="7"/>
    </row>
    <row r="285" spans="1:12" x14ac:dyDescent="0.25">
      <c r="A285" t="s">
        <v>351</v>
      </c>
      <c r="B285" s="41">
        <v>54943</v>
      </c>
      <c r="C285" s="41">
        <v>26029</v>
      </c>
      <c r="D285" s="41">
        <v>25566</v>
      </c>
      <c r="E285" s="41">
        <f t="shared" si="4"/>
        <v>106538</v>
      </c>
      <c r="F285" s="41">
        <v>106538</v>
      </c>
      <c r="G285" s="41"/>
      <c r="H285" s="28">
        <v>1</v>
      </c>
      <c r="I285" s="41"/>
      <c r="L285" s="7"/>
    </row>
    <row r="286" spans="1:12" x14ac:dyDescent="0.25">
      <c r="A286" t="s">
        <v>352</v>
      </c>
      <c r="B286" s="41">
        <v>56303</v>
      </c>
      <c r="C286" s="41">
        <v>42071</v>
      </c>
      <c r="D286" s="41">
        <v>55188</v>
      </c>
      <c r="E286" s="41">
        <f t="shared" si="4"/>
        <v>153562</v>
      </c>
      <c r="F286" s="41">
        <v>153562</v>
      </c>
      <c r="G286" s="41"/>
      <c r="H286" s="28">
        <v>2</v>
      </c>
      <c r="I286" s="41"/>
      <c r="L286" s="7"/>
    </row>
    <row r="287" spans="1:12" x14ac:dyDescent="0.25">
      <c r="A287" t="s">
        <v>353</v>
      </c>
      <c r="B287" s="41">
        <v>31555</v>
      </c>
      <c r="C287" s="41">
        <v>52880</v>
      </c>
      <c r="D287" s="41">
        <v>44982</v>
      </c>
      <c r="E287" s="41">
        <f t="shared" si="4"/>
        <v>129417</v>
      </c>
      <c r="F287" s="41">
        <v>131253</v>
      </c>
      <c r="G287" s="41"/>
      <c r="H287" s="28">
        <v>1</v>
      </c>
      <c r="I287" s="41"/>
      <c r="L287" s="7"/>
    </row>
    <row r="288" spans="1:12" x14ac:dyDescent="0.25">
      <c r="A288" t="s">
        <v>354</v>
      </c>
      <c r="B288" s="41">
        <v>41192</v>
      </c>
      <c r="C288" s="41">
        <v>50539</v>
      </c>
      <c r="D288" s="41">
        <v>13341</v>
      </c>
      <c r="E288" s="41">
        <f t="shared" si="4"/>
        <v>105072</v>
      </c>
      <c r="F288" s="41">
        <v>105072</v>
      </c>
      <c r="G288" s="41"/>
      <c r="H288" s="28">
        <v>3</v>
      </c>
      <c r="I288" s="41"/>
      <c r="L288" s="7"/>
    </row>
    <row r="289" spans="1:12" x14ac:dyDescent="0.25">
      <c r="A289" t="s">
        <v>355</v>
      </c>
      <c r="B289" s="41">
        <v>64346</v>
      </c>
      <c r="C289" s="41">
        <v>47463</v>
      </c>
      <c r="D289" s="41">
        <v>34413</v>
      </c>
      <c r="E289" s="41">
        <f t="shared" si="4"/>
        <v>146222</v>
      </c>
      <c r="F289" s="41">
        <v>146222</v>
      </c>
      <c r="G289" s="41"/>
      <c r="H289" s="28">
        <v>1</v>
      </c>
      <c r="I289" s="41"/>
      <c r="L289" s="7"/>
    </row>
    <row r="290" spans="1:12" x14ac:dyDescent="0.25">
      <c r="A290" t="s">
        <v>356</v>
      </c>
      <c r="B290" s="41">
        <v>10374</v>
      </c>
      <c r="C290" s="41">
        <v>27503</v>
      </c>
      <c r="D290" s="41">
        <v>27063</v>
      </c>
      <c r="E290" s="41">
        <f t="shared" si="4"/>
        <v>64940</v>
      </c>
      <c r="F290" s="41">
        <v>64940</v>
      </c>
      <c r="G290" s="41"/>
      <c r="H290" s="28">
        <v>1</v>
      </c>
      <c r="I290" s="41"/>
      <c r="L290" s="7"/>
    </row>
    <row r="291" spans="1:12" x14ac:dyDescent="0.25">
      <c r="A291" t="s">
        <v>357</v>
      </c>
      <c r="B291" s="41">
        <v>62292</v>
      </c>
      <c r="C291" s="41">
        <v>29329</v>
      </c>
      <c r="D291" s="41">
        <v>58673</v>
      </c>
      <c r="E291" s="41">
        <f t="shared" si="4"/>
        <v>150294</v>
      </c>
      <c r="F291" s="41">
        <v>148490</v>
      </c>
      <c r="G291" s="41"/>
      <c r="H291" s="28">
        <v>3</v>
      </c>
      <c r="I291" s="41"/>
      <c r="L291" s="7"/>
    </row>
    <row r="292" spans="1:12" x14ac:dyDescent="0.25">
      <c r="A292" t="s">
        <v>358</v>
      </c>
      <c r="B292" s="41">
        <v>51638</v>
      </c>
      <c r="C292" s="41">
        <v>45318</v>
      </c>
      <c r="D292" s="41">
        <v>22982</v>
      </c>
      <c r="E292" s="41">
        <f t="shared" si="4"/>
        <v>119938</v>
      </c>
      <c r="F292" s="41">
        <v>121776</v>
      </c>
      <c r="G292" s="41"/>
      <c r="H292" s="28">
        <v>1</v>
      </c>
      <c r="I292" s="41"/>
      <c r="L292" s="7"/>
    </row>
    <row r="293" spans="1:12" x14ac:dyDescent="0.25">
      <c r="A293" t="s">
        <v>359</v>
      </c>
      <c r="B293" s="41">
        <v>15370</v>
      </c>
      <c r="C293" s="41">
        <v>58606</v>
      </c>
      <c r="D293" s="41">
        <v>22823</v>
      </c>
      <c r="E293" s="41">
        <f t="shared" si="4"/>
        <v>96799</v>
      </c>
      <c r="F293" s="41">
        <v>96799</v>
      </c>
      <c r="G293" s="41"/>
      <c r="H293" s="28">
        <v>2</v>
      </c>
      <c r="I293" s="41"/>
      <c r="L293" s="7"/>
    </row>
    <row r="294" spans="1:12" x14ac:dyDescent="0.25">
      <c r="A294" t="s">
        <v>360</v>
      </c>
      <c r="B294" s="41">
        <v>18629</v>
      </c>
      <c r="C294" s="41">
        <v>59109</v>
      </c>
      <c r="D294" s="41">
        <v>39083</v>
      </c>
      <c r="E294" s="41">
        <f t="shared" si="4"/>
        <v>116821</v>
      </c>
      <c r="F294" s="41">
        <v>116821</v>
      </c>
      <c r="G294" s="41"/>
      <c r="H294" s="28">
        <v>2</v>
      </c>
      <c r="I294" s="41"/>
      <c r="L294" s="7"/>
    </row>
    <row r="295" spans="1:12" x14ac:dyDescent="0.25">
      <c r="A295" t="s">
        <v>361</v>
      </c>
      <c r="B295" s="41">
        <v>24417</v>
      </c>
      <c r="C295" s="41">
        <v>62732</v>
      </c>
      <c r="D295" s="41">
        <v>48741</v>
      </c>
      <c r="E295" s="41">
        <f t="shared" si="4"/>
        <v>135890</v>
      </c>
      <c r="F295" s="41">
        <v>134489</v>
      </c>
      <c r="G295" s="41"/>
      <c r="H295" s="28">
        <v>3</v>
      </c>
      <c r="I295" s="41"/>
      <c r="L295" s="7"/>
    </row>
    <row r="296" spans="1:12" x14ac:dyDescent="0.25">
      <c r="A296" t="s">
        <v>362</v>
      </c>
      <c r="B296" s="41">
        <v>14648</v>
      </c>
      <c r="C296" s="41">
        <v>12235</v>
      </c>
      <c r="D296" s="41">
        <v>66401</v>
      </c>
      <c r="E296" s="41">
        <f t="shared" si="4"/>
        <v>93284</v>
      </c>
      <c r="F296" s="41">
        <v>95041</v>
      </c>
      <c r="G296" s="41"/>
      <c r="H296" s="28">
        <v>2</v>
      </c>
      <c r="I296" s="41"/>
      <c r="L296" s="7"/>
    </row>
    <row r="297" spans="1:12" x14ac:dyDescent="0.25">
      <c r="A297" t="s">
        <v>363</v>
      </c>
      <c r="B297" s="41">
        <v>67855</v>
      </c>
      <c r="C297" s="41">
        <v>35354</v>
      </c>
      <c r="D297" s="41">
        <v>55249</v>
      </c>
      <c r="E297" s="41">
        <f t="shared" si="4"/>
        <v>158458</v>
      </c>
      <c r="F297" s="41">
        <v>160012</v>
      </c>
      <c r="G297" s="41"/>
      <c r="H297" s="28">
        <v>1</v>
      </c>
      <c r="I297" s="41"/>
      <c r="L297" s="7"/>
    </row>
    <row r="298" spans="1:12" x14ac:dyDescent="0.25">
      <c r="A298" t="s">
        <v>364</v>
      </c>
      <c r="B298" s="41">
        <v>41021</v>
      </c>
      <c r="C298" s="41">
        <v>60568</v>
      </c>
      <c r="D298" s="41">
        <v>69917</v>
      </c>
      <c r="E298" s="41">
        <f t="shared" si="4"/>
        <v>171506</v>
      </c>
      <c r="F298" s="41">
        <v>171506</v>
      </c>
      <c r="G298" s="41"/>
      <c r="H298" s="28">
        <v>1</v>
      </c>
      <c r="I298" s="41"/>
      <c r="L298" s="7"/>
    </row>
    <row r="299" spans="1:12" x14ac:dyDescent="0.25">
      <c r="A299" t="s">
        <v>365</v>
      </c>
      <c r="B299" s="41">
        <v>40734</v>
      </c>
      <c r="C299" s="41">
        <v>54760</v>
      </c>
      <c r="D299" s="41">
        <v>56476</v>
      </c>
      <c r="E299" s="41">
        <f t="shared" si="4"/>
        <v>151970</v>
      </c>
      <c r="F299" s="41">
        <v>151970</v>
      </c>
      <c r="G299" s="41"/>
      <c r="H299" s="28">
        <v>3</v>
      </c>
      <c r="I299" s="41"/>
      <c r="L299" s="7"/>
    </row>
    <row r="300" spans="1:12" x14ac:dyDescent="0.25">
      <c r="A300" t="s">
        <v>366</v>
      </c>
      <c r="B300" s="41">
        <v>59696</v>
      </c>
      <c r="C300" s="41">
        <v>15179</v>
      </c>
      <c r="D300" s="41">
        <v>65182</v>
      </c>
      <c r="E300" s="41">
        <f t="shared" si="4"/>
        <v>140057</v>
      </c>
      <c r="F300" s="41">
        <v>140057</v>
      </c>
      <c r="G300" s="41"/>
      <c r="H300" s="28">
        <v>2</v>
      </c>
      <c r="I300" s="41"/>
      <c r="L300" s="7"/>
    </row>
    <row r="301" spans="1:12" x14ac:dyDescent="0.25">
      <c r="A301" t="s">
        <v>367</v>
      </c>
      <c r="B301" s="41">
        <v>25689</v>
      </c>
      <c r="C301" s="41">
        <v>17874</v>
      </c>
      <c r="D301" s="41">
        <v>55092</v>
      </c>
      <c r="E301" s="41">
        <f t="shared" si="4"/>
        <v>98655</v>
      </c>
      <c r="F301" s="41">
        <v>97114</v>
      </c>
      <c r="G301" s="41"/>
      <c r="H301" s="28">
        <v>1</v>
      </c>
      <c r="I301" s="41"/>
      <c r="L301" s="7"/>
    </row>
    <row r="302" spans="1:12" x14ac:dyDescent="0.25">
      <c r="A302" t="s">
        <v>368</v>
      </c>
      <c r="B302" s="41">
        <v>14499</v>
      </c>
      <c r="C302" s="41">
        <v>56325</v>
      </c>
      <c r="D302" s="41">
        <v>64124</v>
      </c>
      <c r="E302" s="41">
        <f t="shared" si="4"/>
        <v>134948</v>
      </c>
      <c r="F302" s="41">
        <v>136342</v>
      </c>
      <c r="G302" s="41"/>
      <c r="H302" s="28">
        <v>2</v>
      </c>
      <c r="I302" s="41"/>
      <c r="L302" s="7"/>
    </row>
    <row r="303" spans="1:12" x14ac:dyDescent="0.25">
      <c r="A303" t="s">
        <v>369</v>
      </c>
      <c r="B303" s="41">
        <v>37222</v>
      </c>
      <c r="C303" s="41">
        <v>60843</v>
      </c>
      <c r="D303" s="41">
        <v>61435</v>
      </c>
      <c r="E303" s="41">
        <f t="shared" si="4"/>
        <v>159500</v>
      </c>
      <c r="F303" s="41">
        <v>158257</v>
      </c>
      <c r="G303" s="41"/>
      <c r="H303" s="28">
        <v>3</v>
      </c>
      <c r="I303" s="41"/>
      <c r="L303" s="7"/>
    </row>
    <row r="304" spans="1:12" x14ac:dyDescent="0.25">
      <c r="A304" t="s">
        <v>370</v>
      </c>
      <c r="B304" s="41">
        <v>30211</v>
      </c>
      <c r="C304" s="41">
        <v>10300</v>
      </c>
      <c r="D304" s="41">
        <v>59807</v>
      </c>
      <c r="E304" s="41">
        <f t="shared" si="4"/>
        <v>100318</v>
      </c>
      <c r="F304" s="41">
        <v>102066</v>
      </c>
      <c r="G304" s="41"/>
      <c r="H304" s="28">
        <v>1</v>
      </c>
      <c r="I304" s="41"/>
      <c r="L304" s="7"/>
    </row>
    <row r="305" spans="12:12" x14ac:dyDescent="0.25">
      <c r="L305" s="7"/>
    </row>
    <row r="306" spans="12:12" x14ac:dyDescent="0.25">
      <c r="L306" s="7"/>
    </row>
    <row r="307" spans="12:12" x14ac:dyDescent="0.25">
      <c r="L307" s="7"/>
    </row>
    <row r="308" spans="12:12" x14ac:dyDescent="0.25">
      <c r="L308" s="7"/>
    </row>
    <row r="309" spans="12:12" x14ac:dyDescent="0.25">
      <c r="L309" s="7"/>
    </row>
    <row r="310" spans="12:12" x14ac:dyDescent="0.25">
      <c r="L310" s="7"/>
    </row>
    <row r="311" spans="12:12" x14ac:dyDescent="0.25">
      <c r="L311" s="7"/>
    </row>
    <row r="312" spans="12:12" x14ac:dyDescent="0.25">
      <c r="L312" s="7"/>
    </row>
    <row r="313" spans="12:12" x14ac:dyDescent="0.25">
      <c r="L313" s="7"/>
    </row>
    <row r="314" spans="12:12" x14ac:dyDescent="0.25">
      <c r="L314" s="7"/>
    </row>
    <row r="315" spans="12:12" x14ac:dyDescent="0.25">
      <c r="L315" s="7"/>
    </row>
    <row r="316" spans="12:12" x14ac:dyDescent="0.25">
      <c r="L316" s="7"/>
    </row>
    <row r="317" spans="12:12" x14ac:dyDescent="0.25">
      <c r="L317" s="7"/>
    </row>
    <row r="318" spans="12:12" x14ac:dyDescent="0.25">
      <c r="L318" s="7"/>
    </row>
    <row r="319" spans="12:12" x14ac:dyDescent="0.25">
      <c r="L319" s="7"/>
    </row>
    <row r="320" spans="12:12" x14ac:dyDescent="0.25">
      <c r="L320" s="7"/>
    </row>
    <row r="321" spans="12:12" x14ac:dyDescent="0.25">
      <c r="L321" s="7"/>
    </row>
    <row r="322" spans="12:12" x14ac:dyDescent="0.25">
      <c r="L322" s="7"/>
    </row>
    <row r="323" spans="12:12" x14ac:dyDescent="0.25">
      <c r="L323" s="7"/>
    </row>
  </sheetData>
  <mergeCells count="3">
    <mergeCell ref="B1:G1"/>
    <mergeCell ref="B2:G2"/>
    <mergeCell ref="K9:L9"/>
  </mergeCells>
  <phoneticPr fontId="0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5"/>
  <sheetViews>
    <sheetView showGridLines="0" zoomScale="145" zoomScaleNormal="145" workbookViewId="0">
      <selection sqref="A1:E1"/>
    </sheetView>
  </sheetViews>
  <sheetFormatPr defaultColWidth="8.88671875" defaultRowHeight="13.2" x14ac:dyDescent="0.25"/>
  <cols>
    <col min="1" max="1" width="20" style="6" customWidth="1"/>
    <col min="2" max="2" width="11.6640625" style="6" customWidth="1"/>
    <col min="3" max="3" width="8.88671875" style="6" customWidth="1"/>
    <col min="4" max="4" width="10.33203125" style="6" customWidth="1"/>
    <col min="5" max="5" width="10.109375" style="6" customWidth="1"/>
    <col min="6" max="6" width="8.88671875" style="6"/>
    <col min="7" max="7" width="16.88671875" style="6" customWidth="1"/>
    <col min="8" max="16384" width="8.88671875" style="6"/>
  </cols>
  <sheetData>
    <row r="1" spans="1:7" ht="15.6" x14ac:dyDescent="0.3">
      <c r="A1" s="63" t="s">
        <v>61</v>
      </c>
      <c r="B1" s="63"/>
      <c r="C1" s="63"/>
      <c r="D1" s="63"/>
      <c r="E1" s="63"/>
    </row>
    <row r="2" spans="1:7" ht="15.6" x14ac:dyDescent="0.3">
      <c r="A2" s="64" t="s">
        <v>70</v>
      </c>
      <c r="B2" s="64"/>
      <c r="C2" s="64"/>
      <c r="D2" s="64"/>
      <c r="E2" s="64"/>
    </row>
    <row r="3" spans="1:7" x14ac:dyDescent="0.25">
      <c r="A3" s="1"/>
    </row>
    <row r="4" spans="1:7" x14ac:dyDescent="0.25">
      <c r="A4" s="1"/>
      <c r="D4" s="65" t="s">
        <v>34</v>
      </c>
      <c r="E4" s="65"/>
    </row>
    <row r="5" spans="1:7" x14ac:dyDescent="0.25">
      <c r="A5" s="52" t="s">
        <v>371</v>
      </c>
      <c r="B5" s="53" t="s">
        <v>19</v>
      </c>
      <c r="C5" s="53" t="s">
        <v>20</v>
      </c>
      <c r="D5" s="53" t="s">
        <v>36</v>
      </c>
      <c r="E5" s="53" t="s">
        <v>35</v>
      </c>
      <c r="G5" s="62" t="s">
        <v>374</v>
      </c>
    </row>
    <row r="6" spans="1:7" x14ac:dyDescent="0.25">
      <c r="A6" t="str">
        <f>'IF IFs'!A5</f>
        <v>Fred Smith</v>
      </c>
      <c r="B6" s="40">
        <f>'IF IFs'!G5</f>
        <v>0</v>
      </c>
      <c r="C6" s="28">
        <f>'IF IFs'!H5</f>
        <v>2</v>
      </c>
      <c r="D6" s="54"/>
      <c r="E6" s="54"/>
      <c r="G6" s="62"/>
    </row>
    <row r="7" spans="1:7" x14ac:dyDescent="0.25">
      <c r="A7" t="str">
        <f>'IF IFs'!A6</f>
        <v>Dixie Adams</v>
      </c>
      <c r="B7" s="40">
        <f>'IF IFs'!G6</f>
        <v>0</v>
      </c>
      <c r="C7" s="28">
        <f>'IF IFs'!H6</f>
        <v>3</v>
      </c>
      <c r="D7" s="54"/>
      <c r="E7" s="54"/>
      <c r="G7" s="62"/>
    </row>
    <row r="8" spans="1:7" x14ac:dyDescent="0.25">
      <c r="A8" t="str">
        <f>'IF IFs'!A7</f>
        <v>Heather Lambert</v>
      </c>
      <c r="B8" s="40">
        <f>'IF IFs'!G7</f>
        <v>0</v>
      </c>
      <c r="C8" s="28">
        <f>'IF IFs'!H7</f>
        <v>2</v>
      </c>
      <c r="D8" s="54"/>
      <c r="E8" s="54"/>
      <c r="G8" s="62"/>
    </row>
    <row r="9" spans="1:7" x14ac:dyDescent="0.25">
      <c r="A9" t="str">
        <f>'IF IFs'!A8</f>
        <v>Loren Perez</v>
      </c>
      <c r="B9" s="40">
        <f>'IF IFs'!G8</f>
        <v>0</v>
      </c>
      <c r="C9" s="28">
        <f>'IF IFs'!H8</f>
        <v>2</v>
      </c>
      <c r="D9" s="54"/>
      <c r="E9" s="54"/>
      <c r="G9" s="62"/>
    </row>
    <row r="10" spans="1:7" x14ac:dyDescent="0.25">
      <c r="A10" t="str">
        <f>'IF IFs'!A9</f>
        <v>Jana Fowler</v>
      </c>
      <c r="B10" s="40">
        <f>'IF IFs'!G9</f>
        <v>0</v>
      </c>
      <c r="C10" s="28">
        <f>'IF IFs'!H9</f>
        <v>1</v>
      </c>
      <c r="D10" s="54"/>
      <c r="E10" s="54"/>
      <c r="G10" s="62"/>
    </row>
    <row r="11" spans="1:7" x14ac:dyDescent="0.25">
      <c r="A11" t="str">
        <f>'IF IFs'!A10</f>
        <v>Jaime Rodriquez</v>
      </c>
      <c r="B11" s="40">
        <f>'IF IFs'!G10</f>
        <v>0</v>
      </c>
      <c r="C11" s="28">
        <f>'IF IFs'!H10</f>
        <v>3</v>
      </c>
      <c r="D11" s="54"/>
      <c r="E11" s="54"/>
      <c r="G11" s="62"/>
    </row>
    <row r="12" spans="1:7" x14ac:dyDescent="0.25">
      <c r="A12" t="str">
        <f>'IF IFs'!A11</f>
        <v>Alejandro Long</v>
      </c>
      <c r="B12" s="40">
        <f>'IF IFs'!G11</f>
        <v>0</v>
      </c>
      <c r="C12" s="28">
        <f>'IF IFs'!H11</f>
        <v>3</v>
      </c>
      <c r="D12" s="54"/>
      <c r="E12" s="54"/>
    </row>
    <row r="13" spans="1:7" x14ac:dyDescent="0.25">
      <c r="A13" t="str">
        <f>'IF IFs'!A12</f>
        <v>Ruth Simpson</v>
      </c>
      <c r="B13" s="40">
        <f>'IF IFs'!G12</f>
        <v>0</v>
      </c>
      <c r="C13" s="28">
        <f>'IF IFs'!H12</f>
        <v>2</v>
      </c>
      <c r="D13" s="54"/>
      <c r="E13" s="54"/>
    </row>
    <row r="14" spans="1:7" x14ac:dyDescent="0.25">
      <c r="A14" t="str">
        <f>'IF IFs'!A13</f>
        <v>Paula Jensen</v>
      </c>
      <c r="B14" s="40">
        <f>'IF IFs'!G13</f>
        <v>0</v>
      </c>
      <c r="C14" s="28">
        <f>'IF IFs'!H13</f>
        <v>1</v>
      </c>
      <c r="D14" s="54"/>
      <c r="E14" s="54"/>
    </row>
    <row r="15" spans="1:7" x14ac:dyDescent="0.25">
      <c r="A15" t="str">
        <f>'IF IFs'!A14</f>
        <v>Bernadette Wallace</v>
      </c>
      <c r="B15" s="40">
        <f>'IF IFs'!G14</f>
        <v>0</v>
      </c>
      <c r="C15" s="28">
        <f>'IF IFs'!H14</f>
        <v>1</v>
      </c>
      <c r="D15" s="54"/>
      <c r="E15" s="54"/>
    </row>
    <row r="16" spans="1:7" x14ac:dyDescent="0.25">
      <c r="A16" t="str">
        <f>'IF IFs'!A15</f>
        <v>Kari Murphy</v>
      </c>
      <c r="B16" s="40">
        <f>'IF IFs'!G15</f>
        <v>0</v>
      </c>
      <c r="C16" s="28">
        <f>'IF IFs'!H15</f>
        <v>3</v>
      </c>
      <c r="D16" s="54"/>
      <c r="E16" s="54"/>
    </row>
    <row r="17" spans="1:5" x14ac:dyDescent="0.25">
      <c r="A17" t="str">
        <f>'IF IFs'!A16</f>
        <v>Cassandra Warner</v>
      </c>
      <c r="B17" s="40">
        <f>'IF IFs'!G16</f>
        <v>0</v>
      </c>
      <c r="C17" s="28">
        <f>'IF IFs'!H16</f>
        <v>3</v>
      </c>
      <c r="D17" s="54"/>
      <c r="E17" s="54"/>
    </row>
    <row r="18" spans="1:5" x14ac:dyDescent="0.25">
      <c r="A18" t="str">
        <f>'IF IFs'!A17</f>
        <v>Eula Gilbert</v>
      </c>
      <c r="B18" s="40">
        <f>'IF IFs'!G17</f>
        <v>0</v>
      </c>
      <c r="C18" s="28">
        <f>'IF IFs'!H17</f>
        <v>2</v>
      </c>
      <c r="D18" s="54"/>
      <c r="E18" s="54"/>
    </row>
    <row r="19" spans="1:5" x14ac:dyDescent="0.25">
      <c r="A19" t="str">
        <f>'IF IFs'!A18</f>
        <v>Luz Walker</v>
      </c>
      <c r="B19" s="40">
        <f>'IF IFs'!G18</f>
        <v>0</v>
      </c>
      <c r="C19" s="28">
        <f>'IF IFs'!H18</f>
        <v>2</v>
      </c>
      <c r="D19" s="54"/>
      <c r="E19" s="54"/>
    </row>
    <row r="20" spans="1:5" x14ac:dyDescent="0.25">
      <c r="A20" t="str">
        <f>'IF IFs'!A19</f>
        <v>Eileen Sanders</v>
      </c>
      <c r="B20" s="40">
        <f>'IF IFs'!G19</f>
        <v>0</v>
      </c>
      <c r="C20" s="28">
        <f>'IF IFs'!H19</f>
        <v>2</v>
      </c>
      <c r="D20" s="54"/>
      <c r="E20" s="54"/>
    </row>
    <row r="21" spans="1:5" x14ac:dyDescent="0.25">
      <c r="A21" t="str">
        <f>'IF IFs'!A20</f>
        <v>Alberta Bryant</v>
      </c>
      <c r="B21" s="40">
        <f>'IF IFs'!G20</f>
        <v>0</v>
      </c>
      <c r="C21" s="28">
        <f>'IF IFs'!H20</f>
        <v>1</v>
      </c>
      <c r="D21" s="54"/>
      <c r="E21" s="54"/>
    </row>
    <row r="22" spans="1:5" x14ac:dyDescent="0.25">
      <c r="A22" t="str">
        <f>'IF IFs'!A21</f>
        <v>Carole Gross</v>
      </c>
      <c r="B22" s="40">
        <f>'IF IFs'!G21</f>
        <v>0</v>
      </c>
      <c r="C22" s="28">
        <f>'IF IFs'!H21</f>
        <v>2</v>
      </c>
      <c r="D22" s="54"/>
      <c r="E22" s="54"/>
    </row>
    <row r="23" spans="1:5" x14ac:dyDescent="0.25">
      <c r="A23" t="str">
        <f>'IF IFs'!A22</f>
        <v>Christie Knight</v>
      </c>
      <c r="B23" s="40">
        <f>'IF IFs'!G22</f>
        <v>0</v>
      </c>
      <c r="C23" s="28">
        <f>'IF IFs'!H22</f>
        <v>3</v>
      </c>
      <c r="D23" s="54"/>
      <c r="E23" s="54"/>
    </row>
    <row r="24" spans="1:5" x14ac:dyDescent="0.25">
      <c r="A24" t="str">
        <f>'IF IFs'!A23</f>
        <v>Marian Rose</v>
      </c>
      <c r="B24" s="40">
        <f>'IF IFs'!G23</f>
        <v>0</v>
      </c>
      <c r="C24" s="28">
        <f>'IF IFs'!H23</f>
        <v>1</v>
      </c>
      <c r="D24" s="54"/>
      <c r="E24" s="54"/>
    </row>
    <row r="25" spans="1:5" x14ac:dyDescent="0.25">
      <c r="A25" t="str">
        <f>'IF IFs'!A24</f>
        <v>Claire Casey</v>
      </c>
      <c r="B25" s="40">
        <f>'IF IFs'!G24</f>
        <v>0</v>
      </c>
      <c r="C25" s="28">
        <f>'IF IFs'!H24</f>
        <v>2</v>
      </c>
      <c r="D25" s="54"/>
      <c r="E25" s="54"/>
    </row>
    <row r="26" spans="1:5" x14ac:dyDescent="0.25">
      <c r="A26" t="str">
        <f>'IF IFs'!A25</f>
        <v>Max Bryan</v>
      </c>
      <c r="B26" s="40">
        <f>'IF IFs'!G25</f>
        <v>0</v>
      </c>
      <c r="C26" s="28">
        <f>'IF IFs'!H25</f>
        <v>3</v>
      </c>
      <c r="D26" s="54"/>
      <c r="E26" s="54"/>
    </row>
    <row r="27" spans="1:5" x14ac:dyDescent="0.25">
      <c r="A27" t="str">
        <f>'IF IFs'!A26</f>
        <v>Stephanie Hammond</v>
      </c>
      <c r="B27" s="40">
        <f>'IF IFs'!G26</f>
        <v>0</v>
      </c>
      <c r="C27" s="28">
        <f>'IF IFs'!H26</f>
        <v>3</v>
      </c>
      <c r="D27" s="54"/>
      <c r="E27" s="54"/>
    </row>
    <row r="28" spans="1:5" x14ac:dyDescent="0.25">
      <c r="A28" t="str">
        <f>'IF IFs'!A27</f>
        <v>Leigh Sandoval</v>
      </c>
      <c r="B28" s="40">
        <f>'IF IFs'!G27</f>
        <v>0</v>
      </c>
      <c r="C28" s="28">
        <f>'IF IFs'!H27</f>
        <v>2</v>
      </c>
      <c r="D28" s="54"/>
      <c r="E28" s="54"/>
    </row>
    <row r="29" spans="1:5" x14ac:dyDescent="0.25">
      <c r="A29" t="str">
        <f>'IF IFs'!A28</f>
        <v>Harriet Harmon</v>
      </c>
      <c r="B29" s="40">
        <f>'IF IFs'!G28</f>
        <v>0</v>
      </c>
      <c r="C29" s="28">
        <f>'IF IFs'!H28</f>
        <v>1</v>
      </c>
      <c r="D29" s="54"/>
      <c r="E29" s="54"/>
    </row>
    <row r="30" spans="1:5" x14ac:dyDescent="0.25">
      <c r="A30" t="str">
        <f>'IF IFs'!A29</f>
        <v>Winifred Doyle</v>
      </c>
      <c r="B30" s="40">
        <f>'IF IFs'!G29</f>
        <v>0</v>
      </c>
      <c r="C30" s="28">
        <f>'IF IFs'!H29</f>
        <v>3</v>
      </c>
      <c r="D30" s="54"/>
      <c r="E30" s="54"/>
    </row>
    <row r="31" spans="1:5" x14ac:dyDescent="0.25">
      <c r="A31" t="str">
        <f>'IF IFs'!A30</f>
        <v>Cindy Williamson</v>
      </c>
      <c r="B31" s="40">
        <f>'IF IFs'!G30</f>
        <v>0</v>
      </c>
      <c r="C31" s="28">
        <f>'IF IFs'!H30</f>
        <v>3</v>
      </c>
      <c r="D31" s="54"/>
      <c r="E31" s="54"/>
    </row>
    <row r="32" spans="1:5" x14ac:dyDescent="0.25">
      <c r="A32" t="str">
        <f>'IF IFs'!A31</f>
        <v>Sheldon Barton</v>
      </c>
      <c r="B32" s="40">
        <f>'IF IFs'!G31</f>
        <v>0</v>
      </c>
      <c r="C32" s="28">
        <f>'IF IFs'!H31</f>
        <v>3</v>
      </c>
      <c r="D32" s="54"/>
      <c r="E32" s="54"/>
    </row>
    <row r="33" spans="1:5" x14ac:dyDescent="0.25">
      <c r="A33" t="str">
        <f>'IF IFs'!A32</f>
        <v>Edna Manning</v>
      </c>
      <c r="B33" s="40">
        <f>'IF IFs'!G32</f>
        <v>0</v>
      </c>
      <c r="C33" s="28">
        <f>'IF IFs'!H32</f>
        <v>2</v>
      </c>
      <c r="D33" s="54"/>
      <c r="E33" s="54"/>
    </row>
    <row r="34" spans="1:5" x14ac:dyDescent="0.25">
      <c r="A34" t="str">
        <f>'IF IFs'!A33</f>
        <v>Lester Dunn</v>
      </c>
      <c r="B34" s="40">
        <f>'IF IFs'!G33</f>
        <v>0</v>
      </c>
      <c r="C34" s="28">
        <f>'IF IFs'!H33</f>
        <v>1</v>
      </c>
      <c r="D34" s="54"/>
      <c r="E34" s="54"/>
    </row>
    <row r="35" spans="1:5" x14ac:dyDescent="0.25">
      <c r="A35" t="str">
        <f>'IF IFs'!A34</f>
        <v>Sheryl Gill</v>
      </c>
      <c r="B35" s="40">
        <f>'IF IFs'!G34</f>
        <v>0</v>
      </c>
      <c r="C35" s="28">
        <f>'IF IFs'!H34</f>
        <v>3</v>
      </c>
      <c r="D35" s="54"/>
      <c r="E35" s="54"/>
    </row>
    <row r="36" spans="1:5" x14ac:dyDescent="0.25">
      <c r="A36" t="str">
        <f>'IF IFs'!A35</f>
        <v>Kathy Drake</v>
      </c>
      <c r="B36" s="40">
        <f>'IF IFs'!G35</f>
        <v>0</v>
      </c>
      <c r="C36" s="28">
        <f>'IF IFs'!H35</f>
        <v>1</v>
      </c>
      <c r="D36" s="54"/>
      <c r="E36" s="54"/>
    </row>
    <row r="37" spans="1:5" x14ac:dyDescent="0.25">
      <c r="A37" t="str">
        <f>'IF IFs'!A36</f>
        <v>Bethany Hernandez</v>
      </c>
      <c r="B37" s="40">
        <f>'IF IFs'!G36</f>
        <v>0</v>
      </c>
      <c r="C37" s="28">
        <f>'IF IFs'!H36</f>
        <v>1</v>
      </c>
      <c r="D37" s="54"/>
      <c r="E37" s="54"/>
    </row>
    <row r="38" spans="1:5" x14ac:dyDescent="0.25">
      <c r="A38" t="str">
        <f>'IF IFs'!A37</f>
        <v>Alvin Turner</v>
      </c>
      <c r="B38" s="40">
        <f>'IF IFs'!G37</f>
        <v>0</v>
      </c>
      <c r="C38" s="28">
        <f>'IF IFs'!H37</f>
        <v>1</v>
      </c>
      <c r="D38" s="54"/>
      <c r="E38" s="54"/>
    </row>
    <row r="39" spans="1:5" x14ac:dyDescent="0.25">
      <c r="A39" t="str">
        <f>'IF IFs'!A38</f>
        <v>Melba Green</v>
      </c>
      <c r="B39" s="40">
        <f>'IF IFs'!G38</f>
        <v>0</v>
      </c>
      <c r="C39" s="28">
        <f>'IF IFs'!H38</f>
        <v>3</v>
      </c>
      <c r="D39" s="54"/>
      <c r="E39" s="54"/>
    </row>
    <row r="40" spans="1:5" x14ac:dyDescent="0.25">
      <c r="A40" t="str">
        <f>'IF IFs'!A39</f>
        <v>Israel Hart</v>
      </c>
      <c r="B40" s="40">
        <f>'IF IFs'!G39</f>
        <v>0</v>
      </c>
      <c r="C40" s="28">
        <f>'IF IFs'!H39</f>
        <v>3</v>
      </c>
      <c r="D40" s="54"/>
      <c r="E40" s="54"/>
    </row>
    <row r="41" spans="1:5" x14ac:dyDescent="0.25">
      <c r="A41" t="str">
        <f>'IF IFs'!A40</f>
        <v>Fannie Lawson</v>
      </c>
      <c r="B41" s="40">
        <f>'IF IFs'!G40</f>
        <v>0</v>
      </c>
      <c r="C41" s="28">
        <f>'IF IFs'!H40</f>
        <v>1</v>
      </c>
      <c r="D41" s="54"/>
      <c r="E41" s="54"/>
    </row>
    <row r="42" spans="1:5" x14ac:dyDescent="0.25">
      <c r="A42" t="str">
        <f>'IF IFs'!A41</f>
        <v>Evelyn Stevenson</v>
      </c>
      <c r="B42" s="40">
        <f>'IF IFs'!G41</f>
        <v>0</v>
      </c>
      <c r="C42" s="28">
        <f>'IF IFs'!H41</f>
        <v>1</v>
      </c>
      <c r="D42" s="54"/>
      <c r="E42" s="54"/>
    </row>
    <row r="43" spans="1:5" x14ac:dyDescent="0.25">
      <c r="A43" t="str">
        <f>'IF IFs'!A42</f>
        <v>Derek Park</v>
      </c>
      <c r="B43" s="40">
        <f>'IF IFs'!G42</f>
        <v>0</v>
      </c>
      <c r="C43" s="28">
        <f>'IF IFs'!H42</f>
        <v>2</v>
      </c>
      <c r="D43" s="54"/>
      <c r="E43" s="54"/>
    </row>
    <row r="44" spans="1:5" x14ac:dyDescent="0.25">
      <c r="A44" t="str">
        <f>'IF IFs'!A43</f>
        <v>Leonard Parker</v>
      </c>
      <c r="B44" s="40">
        <f>'IF IFs'!G43</f>
        <v>0</v>
      </c>
      <c r="C44" s="28">
        <f>'IF IFs'!H43</f>
        <v>1</v>
      </c>
      <c r="D44" s="54"/>
      <c r="E44" s="54"/>
    </row>
    <row r="45" spans="1:5" x14ac:dyDescent="0.25">
      <c r="A45" t="str">
        <f>'IF IFs'!A44</f>
        <v>Leon Jefferson</v>
      </c>
      <c r="B45" s="40">
        <f>'IF IFs'!G44</f>
        <v>0</v>
      </c>
      <c r="C45" s="28">
        <f>'IF IFs'!H44</f>
        <v>2</v>
      </c>
      <c r="D45" s="54"/>
      <c r="E45" s="54"/>
    </row>
    <row r="46" spans="1:5" x14ac:dyDescent="0.25">
      <c r="A46" t="str">
        <f>'IF IFs'!A45</f>
        <v>Chad Love</v>
      </c>
      <c r="B46" s="40">
        <f>'IF IFs'!G45</f>
        <v>0</v>
      </c>
      <c r="C46" s="28">
        <f>'IF IFs'!H45</f>
        <v>1</v>
      </c>
      <c r="D46" s="54"/>
      <c r="E46" s="54"/>
    </row>
    <row r="47" spans="1:5" x14ac:dyDescent="0.25">
      <c r="A47" t="str">
        <f>'IF IFs'!A46</f>
        <v>Nicole Swanson</v>
      </c>
      <c r="B47" s="40">
        <f>'IF IFs'!G46</f>
        <v>0</v>
      </c>
      <c r="C47" s="28">
        <f>'IF IFs'!H46</f>
        <v>1</v>
      </c>
      <c r="D47" s="54"/>
      <c r="E47" s="54"/>
    </row>
    <row r="48" spans="1:5" x14ac:dyDescent="0.25">
      <c r="A48" t="str">
        <f>'IF IFs'!A47</f>
        <v>Nicolas Ortiz</v>
      </c>
      <c r="B48" s="40">
        <f>'IF IFs'!G47</f>
        <v>0</v>
      </c>
      <c r="C48" s="28">
        <f>'IF IFs'!H47</f>
        <v>3</v>
      </c>
      <c r="D48" s="54"/>
      <c r="E48" s="54"/>
    </row>
    <row r="49" spans="1:5" x14ac:dyDescent="0.25">
      <c r="A49" t="str">
        <f>'IF IFs'!A48</f>
        <v>Blanca Horton</v>
      </c>
      <c r="B49" s="40">
        <f>'IF IFs'!G48</f>
        <v>0</v>
      </c>
      <c r="C49" s="28">
        <f>'IF IFs'!H48</f>
        <v>2</v>
      </c>
      <c r="D49" s="54"/>
      <c r="E49" s="54"/>
    </row>
    <row r="50" spans="1:5" x14ac:dyDescent="0.25">
      <c r="A50" t="str">
        <f>'IF IFs'!A49</f>
        <v>Maureen Chambers</v>
      </c>
      <c r="B50" s="40">
        <f>'IF IFs'!G49</f>
        <v>0</v>
      </c>
      <c r="C50" s="28">
        <f>'IF IFs'!H49</f>
        <v>1</v>
      </c>
      <c r="D50" s="54"/>
      <c r="E50" s="54"/>
    </row>
    <row r="51" spans="1:5" x14ac:dyDescent="0.25">
      <c r="A51" t="str">
        <f>'IF IFs'!A50</f>
        <v>Nick Lyons</v>
      </c>
      <c r="B51" s="40">
        <f>'IF IFs'!G50</f>
        <v>0</v>
      </c>
      <c r="C51" s="28">
        <f>'IF IFs'!H50</f>
        <v>3</v>
      </c>
      <c r="D51" s="54"/>
      <c r="E51" s="54"/>
    </row>
    <row r="52" spans="1:5" x14ac:dyDescent="0.25">
      <c r="A52" t="str">
        <f>'IF IFs'!A51</f>
        <v>Cynthia Franklin</v>
      </c>
      <c r="B52" s="40">
        <f>'IF IFs'!G51</f>
        <v>0</v>
      </c>
      <c r="C52" s="28">
        <f>'IF IFs'!H51</f>
        <v>3</v>
      </c>
      <c r="D52" s="54"/>
      <c r="E52" s="54"/>
    </row>
    <row r="53" spans="1:5" x14ac:dyDescent="0.25">
      <c r="A53" t="str">
        <f>'IF IFs'!A52</f>
        <v>Elmer Logan</v>
      </c>
      <c r="B53" s="40">
        <f>'IF IFs'!G52</f>
        <v>0</v>
      </c>
      <c r="C53" s="28">
        <f>'IF IFs'!H52</f>
        <v>1</v>
      </c>
      <c r="D53" s="54"/>
      <c r="E53" s="54"/>
    </row>
    <row r="54" spans="1:5" x14ac:dyDescent="0.25">
      <c r="A54" t="str">
        <f>'IF IFs'!A53</f>
        <v>Crystal Wise</v>
      </c>
      <c r="B54" s="40">
        <f>'IF IFs'!G53</f>
        <v>0</v>
      </c>
      <c r="C54" s="28">
        <f>'IF IFs'!H53</f>
        <v>1</v>
      </c>
      <c r="D54" s="54"/>
      <c r="E54" s="54"/>
    </row>
    <row r="55" spans="1:5" x14ac:dyDescent="0.25">
      <c r="A55" t="str">
        <f>'IF IFs'!A54</f>
        <v>Adrian Reed</v>
      </c>
      <c r="B55" s="40">
        <f>'IF IFs'!G54</f>
        <v>0</v>
      </c>
      <c r="C55" s="28">
        <f>'IF IFs'!H54</f>
        <v>1</v>
      </c>
      <c r="D55" s="54"/>
      <c r="E55" s="54"/>
    </row>
    <row r="56" spans="1:5" x14ac:dyDescent="0.25">
      <c r="A56" t="str">
        <f>'IF IFs'!A55</f>
        <v>Theresa Fields</v>
      </c>
      <c r="B56" s="40">
        <f>'IF IFs'!G55</f>
        <v>0</v>
      </c>
      <c r="C56" s="28">
        <f>'IF IFs'!H55</f>
        <v>3</v>
      </c>
      <c r="D56" s="54"/>
      <c r="E56" s="54"/>
    </row>
    <row r="57" spans="1:5" x14ac:dyDescent="0.25">
      <c r="A57" t="str">
        <f>'IF IFs'!A56</f>
        <v>Hope Hudson</v>
      </c>
      <c r="B57" s="40">
        <f>'IF IFs'!G56</f>
        <v>0</v>
      </c>
      <c r="C57" s="28">
        <f>'IF IFs'!H56</f>
        <v>2</v>
      </c>
      <c r="D57" s="54"/>
      <c r="E57" s="54"/>
    </row>
    <row r="58" spans="1:5" x14ac:dyDescent="0.25">
      <c r="A58" t="str">
        <f>'IF IFs'!A57</f>
        <v>Monica Copeland</v>
      </c>
      <c r="B58" s="40">
        <f>'IF IFs'!G57</f>
        <v>0</v>
      </c>
      <c r="C58" s="28">
        <f>'IF IFs'!H57</f>
        <v>3</v>
      </c>
      <c r="D58" s="54"/>
      <c r="E58" s="54"/>
    </row>
    <row r="59" spans="1:5" x14ac:dyDescent="0.25">
      <c r="A59" t="str">
        <f>'IF IFs'!A58</f>
        <v>Alyssa Nelson</v>
      </c>
      <c r="B59" s="40">
        <f>'IF IFs'!G58</f>
        <v>0</v>
      </c>
      <c r="C59" s="28">
        <f>'IF IFs'!H58</f>
        <v>3</v>
      </c>
      <c r="D59" s="54"/>
      <c r="E59" s="54"/>
    </row>
    <row r="60" spans="1:5" x14ac:dyDescent="0.25">
      <c r="A60" t="str">
        <f>'IF IFs'!A59</f>
        <v>Jan Garza</v>
      </c>
      <c r="B60" s="40">
        <f>'IF IFs'!G59</f>
        <v>0</v>
      </c>
      <c r="C60" s="28">
        <f>'IF IFs'!H59</f>
        <v>3</v>
      </c>
      <c r="D60" s="54"/>
      <c r="E60" s="54"/>
    </row>
    <row r="61" spans="1:5" x14ac:dyDescent="0.25">
      <c r="A61" t="str">
        <f>'IF IFs'!A60</f>
        <v>Bridget Maldonado</v>
      </c>
      <c r="B61" s="40">
        <f>'IF IFs'!G60</f>
        <v>0</v>
      </c>
      <c r="C61" s="28">
        <f>'IF IFs'!H60</f>
        <v>1</v>
      </c>
      <c r="D61" s="54"/>
      <c r="E61" s="54"/>
    </row>
    <row r="62" spans="1:5" x14ac:dyDescent="0.25">
      <c r="A62" t="str">
        <f>'IF IFs'!A61</f>
        <v>Roger Marshall</v>
      </c>
      <c r="B62" s="40">
        <f>'IF IFs'!G61</f>
        <v>0</v>
      </c>
      <c r="C62" s="28">
        <f>'IF IFs'!H61</f>
        <v>2</v>
      </c>
      <c r="D62" s="54"/>
      <c r="E62" s="54"/>
    </row>
    <row r="63" spans="1:5" x14ac:dyDescent="0.25">
      <c r="A63" t="str">
        <f>'IF IFs'!A62</f>
        <v>Carlos Crawford</v>
      </c>
      <c r="B63" s="40">
        <f>'IF IFs'!G62</f>
        <v>0</v>
      </c>
      <c r="C63" s="28">
        <f>'IF IFs'!H62</f>
        <v>3</v>
      </c>
      <c r="D63" s="54"/>
      <c r="E63" s="54"/>
    </row>
    <row r="64" spans="1:5" x14ac:dyDescent="0.25">
      <c r="A64" t="str">
        <f>'IF IFs'!A63</f>
        <v>Andre Flowers</v>
      </c>
      <c r="B64" s="40">
        <f>'IF IFs'!G63</f>
        <v>0</v>
      </c>
      <c r="C64" s="28">
        <f>'IF IFs'!H63</f>
        <v>2</v>
      </c>
      <c r="D64" s="54"/>
      <c r="E64" s="54"/>
    </row>
    <row r="65" spans="1:5" x14ac:dyDescent="0.25">
      <c r="A65" t="str">
        <f>'IF IFs'!A64</f>
        <v>Garry May</v>
      </c>
      <c r="B65" s="40">
        <f>'IF IFs'!G64</f>
        <v>0</v>
      </c>
      <c r="C65" s="28">
        <f>'IF IFs'!H64</f>
        <v>2</v>
      </c>
      <c r="D65" s="54"/>
      <c r="E65" s="54"/>
    </row>
    <row r="66" spans="1:5" x14ac:dyDescent="0.25">
      <c r="A66" t="str">
        <f>'IF IFs'!A65</f>
        <v>Luke Moran</v>
      </c>
      <c r="B66" s="40">
        <f>'IF IFs'!G65</f>
        <v>0</v>
      </c>
      <c r="C66" s="28">
        <f>'IF IFs'!H65</f>
        <v>2</v>
      </c>
      <c r="D66" s="54"/>
      <c r="E66" s="54"/>
    </row>
    <row r="67" spans="1:5" x14ac:dyDescent="0.25">
      <c r="A67" t="str">
        <f>'IF IFs'!A66</f>
        <v>Guadalupe Guzman</v>
      </c>
      <c r="B67" s="40">
        <f>'IF IFs'!G66</f>
        <v>0</v>
      </c>
      <c r="C67" s="28">
        <f>'IF IFs'!H66</f>
        <v>2</v>
      </c>
      <c r="D67" s="54"/>
      <c r="E67" s="54"/>
    </row>
    <row r="68" spans="1:5" x14ac:dyDescent="0.25">
      <c r="A68" t="str">
        <f>'IF IFs'!A67</f>
        <v>Brad Hicks</v>
      </c>
      <c r="B68" s="40">
        <f>'IF IFs'!G67</f>
        <v>0</v>
      </c>
      <c r="C68" s="28">
        <f>'IF IFs'!H67</f>
        <v>1</v>
      </c>
      <c r="D68" s="54"/>
      <c r="E68" s="54"/>
    </row>
    <row r="69" spans="1:5" x14ac:dyDescent="0.25">
      <c r="A69" t="str">
        <f>'IF IFs'!A68</f>
        <v>Dewey Black</v>
      </c>
      <c r="B69" s="40">
        <f>'IF IFs'!G68</f>
        <v>0</v>
      </c>
      <c r="C69" s="28">
        <f>'IF IFs'!H68</f>
        <v>1</v>
      </c>
      <c r="D69" s="54"/>
      <c r="E69" s="54"/>
    </row>
    <row r="70" spans="1:5" x14ac:dyDescent="0.25">
      <c r="A70" t="str">
        <f>'IF IFs'!A69</f>
        <v>Ricky Lloyd</v>
      </c>
      <c r="B70" s="40">
        <f>'IF IFs'!G69</f>
        <v>0</v>
      </c>
      <c r="C70" s="28">
        <f>'IF IFs'!H69</f>
        <v>1</v>
      </c>
      <c r="D70" s="54"/>
      <c r="E70" s="54"/>
    </row>
    <row r="71" spans="1:5" x14ac:dyDescent="0.25">
      <c r="A71" t="str">
        <f>'IF IFs'!A70</f>
        <v>Marvin Moody</v>
      </c>
      <c r="B71" s="40">
        <f>'IF IFs'!G70</f>
        <v>0</v>
      </c>
      <c r="C71" s="28">
        <f>'IF IFs'!H70</f>
        <v>1</v>
      </c>
      <c r="D71" s="54"/>
      <c r="E71" s="54"/>
    </row>
    <row r="72" spans="1:5" x14ac:dyDescent="0.25">
      <c r="A72" t="str">
        <f>'IF IFs'!A71</f>
        <v>Freddie Scott</v>
      </c>
      <c r="B72" s="40">
        <f>'IF IFs'!G71</f>
        <v>0</v>
      </c>
      <c r="C72" s="28">
        <f>'IF IFs'!H71</f>
        <v>3</v>
      </c>
      <c r="D72" s="54"/>
      <c r="E72" s="54"/>
    </row>
    <row r="73" spans="1:5" x14ac:dyDescent="0.25">
      <c r="A73" t="str">
        <f>'IF IFs'!A72</f>
        <v>Alicia Gomez</v>
      </c>
      <c r="B73" s="40">
        <f>'IF IFs'!G72</f>
        <v>0</v>
      </c>
      <c r="C73" s="28">
        <f>'IF IFs'!H72</f>
        <v>3</v>
      </c>
      <c r="D73" s="54"/>
      <c r="E73" s="54"/>
    </row>
    <row r="74" spans="1:5" x14ac:dyDescent="0.25">
      <c r="A74" t="str">
        <f>'IF IFs'!A73</f>
        <v>Sheila Mitchell</v>
      </c>
      <c r="B74" s="40">
        <f>'IF IFs'!G73</f>
        <v>0</v>
      </c>
      <c r="C74" s="28">
        <f>'IF IFs'!H73</f>
        <v>2</v>
      </c>
      <c r="D74" s="54"/>
      <c r="E74" s="54"/>
    </row>
    <row r="75" spans="1:5" x14ac:dyDescent="0.25">
      <c r="A75" t="str">
        <f>'IF IFs'!A74</f>
        <v>Rachel Brooks</v>
      </c>
      <c r="B75" s="40">
        <f>'IF IFs'!G74</f>
        <v>0</v>
      </c>
      <c r="C75" s="28">
        <f>'IF IFs'!H74</f>
        <v>1</v>
      </c>
      <c r="D75" s="54"/>
      <c r="E75" s="54"/>
    </row>
    <row r="76" spans="1:5" x14ac:dyDescent="0.25">
      <c r="A76" t="str">
        <f>'IF IFs'!A75</f>
        <v>Tony Ramirez</v>
      </c>
      <c r="B76" s="40">
        <f>'IF IFs'!G75</f>
        <v>0</v>
      </c>
      <c r="C76" s="28">
        <f>'IF IFs'!H75</f>
        <v>2</v>
      </c>
      <c r="D76" s="54"/>
      <c r="E76" s="54"/>
    </row>
    <row r="77" spans="1:5" x14ac:dyDescent="0.25">
      <c r="A77" t="str">
        <f>'IF IFs'!A76</f>
        <v>Horace Payne</v>
      </c>
      <c r="B77" s="40">
        <f>'IF IFs'!G76</f>
        <v>0</v>
      </c>
      <c r="C77" s="28">
        <f>'IF IFs'!H76</f>
        <v>3</v>
      </c>
      <c r="D77" s="54"/>
      <c r="E77" s="54"/>
    </row>
    <row r="78" spans="1:5" x14ac:dyDescent="0.25">
      <c r="A78" t="str">
        <f>'IF IFs'!A77</f>
        <v>Virginia Kelley</v>
      </c>
      <c r="B78" s="40">
        <f>'IF IFs'!G77</f>
        <v>0</v>
      </c>
      <c r="C78" s="28">
        <f>'IF IFs'!H77</f>
        <v>3</v>
      </c>
      <c r="D78" s="54"/>
      <c r="E78" s="54"/>
    </row>
    <row r="79" spans="1:5" x14ac:dyDescent="0.25">
      <c r="A79" t="str">
        <f>'IF IFs'!A78</f>
        <v>Jason Cain</v>
      </c>
      <c r="B79" s="40">
        <f>'IF IFs'!G78</f>
        <v>0</v>
      </c>
      <c r="C79" s="28">
        <f>'IF IFs'!H78</f>
        <v>1</v>
      </c>
      <c r="D79" s="54"/>
      <c r="E79" s="54"/>
    </row>
    <row r="80" spans="1:5" x14ac:dyDescent="0.25">
      <c r="A80" t="str">
        <f>'IF IFs'!A79</f>
        <v>Toni Bush</v>
      </c>
      <c r="B80" s="40">
        <f>'IF IFs'!G79</f>
        <v>0</v>
      </c>
      <c r="C80" s="28">
        <f>'IF IFs'!H79</f>
        <v>2</v>
      </c>
      <c r="D80" s="54"/>
      <c r="E80" s="54"/>
    </row>
    <row r="81" spans="1:5" x14ac:dyDescent="0.25">
      <c r="A81" t="str">
        <f>'IF IFs'!A80</f>
        <v>Laverne Waters</v>
      </c>
      <c r="B81" s="40">
        <f>'IF IFs'!G80</f>
        <v>0</v>
      </c>
      <c r="C81" s="28">
        <f>'IF IFs'!H80</f>
        <v>2</v>
      </c>
      <c r="D81" s="54"/>
      <c r="E81" s="54"/>
    </row>
    <row r="82" spans="1:5" x14ac:dyDescent="0.25">
      <c r="A82" t="str">
        <f>'IF IFs'!A81</f>
        <v>Russell Cortez</v>
      </c>
      <c r="B82" s="40">
        <f>'IF IFs'!G81</f>
        <v>0</v>
      </c>
      <c r="C82" s="28">
        <f>'IF IFs'!H81</f>
        <v>2</v>
      </c>
      <c r="D82" s="54"/>
      <c r="E82" s="54"/>
    </row>
    <row r="83" spans="1:5" x14ac:dyDescent="0.25">
      <c r="A83" t="str">
        <f>'IF IFs'!A82</f>
        <v>Adam Myers</v>
      </c>
      <c r="B83" s="40">
        <f>'IF IFs'!G82</f>
        <v>0</v>
      </c>
      <c r="C83" s="28">
        <f>'IF IFs'!H82</f>
        <v>3</v>
      </c>
      <c r="D83" s="54"/>
      <c r="E83" s="54"/>
    </row>
    <row r="84" spans="1:5" x14ac:dyDescent="0.25">
      <c r="A84" t="str">
        <f>'IF IFs'!A83</f>
        <v>Katherine Vargas</v>
      </c>
      <c r="B84" s="40">
        <f>'IF IFs'!G83</f>
        <v>0</v>
      </c>
      <c r="C84" s="28">
        <f>'IF IFs'!H83</f>
        <v>3</v>
      </c>
      <c r="D84" s="54"/>
      <c r="E84" s="54"/>
    </row>
    <row r="85" spans="1:5" x14ac:dyDescent="0.25">
      <c r="A85" t="str">
        <f>'IF IFs'!A84</f>
        <v>Warren Morton</v>
      </c>
      <c r="B85" s="40">
        <f>'IF IFs'!G84</f>
        <v>0</v>
      </c>
      <c r="C85" s="28">
        <f>'IF IFs'!H84</f>
        <v>2</v>
      </c>
      <c r="D85" s="54"/>
      <c r="E85" s="54"/>
    </row>
    <row r="86" spans="1:5" x14ac:dyDescent="0.25">
      <c r="A86" t="str">
        <f>'IF IFs'!A85</f>
        <v>Julio Sutton</v>
      </c>
      <c r="B86" s="40">
        <f>'IF IFs'!G85</f>
        <v>0</v>
      </c>
      <c r="C86" s="28">
        <f>'IF IFs'!H85</f>
        <v>1</v>
      </c>
      <c r="D86" s="54"/>
      <c r="E86" s="54"/>
    </row>
    <row r="87" spans="1:5" x14ac:dyDescent="0.25">
      <c r="A87" t="str">
        <f>'IF IFs'!A86</f>
        <v>Wilson Wilson</v>
      </c>
      <c r="B87" s="40">
        <f>'IF IFs'!G86</f>
        <v>0</v>
      </c>
      <c r="C87" s="28">
        <f>'IF IFs'!H86</f>
        <v>2</v>
      </c>
      <c r="D87" s="54"/>
      <c r="E87" s="54"/>
    </row>
    <row r="88" spans="1:5" x14ac:dyDescent="0.25">
      <c r="A88" t="str">
        <f>'IF IFs'!A87</f>
        <v>Ted Potter</v>
      </c>
      <c r="B88" s="40">
        <f>'IF IFs'!G87</f>
        <v>0</v>
      </c>
      <c r="C88" s="28">
        <f>'IF IFs'!H87</f>
        <v>3</v>
      </c>
      <c r="D88" s="54"/>
      <c r="E88" s="54"/>
    </row>
    <row r="89" spans="1:5" x14ac:dyDescent="0.25">
      <c r="A89" t="str">
        <f>'IF IFs'!A88</f>
        <v>Mercedes Mccarthy</v>
      </c>
      <c r="B89" s="40">
        <f>'IF IFs'!G88</f>
        <v>0</v>
      </c>
      <c r="C89" s="28">
        <f>'IF IFs'!H88</f>
        <v>2</v>
      </c>
      <c r="D89" s="54"/>
      <c r="E89" s="54"/>
    </row>
    <row r="90" spans="1:5" x14ac:dyDescent="0.25">
      <c r="A90" t="str">
        <f>'IF IFs'!A89</f>
        <v>Franklin Delgado</v>
      </c>
      <c r="B90" s="40">
        <f>'IF IFs'!G89</f>
        <v>0</v>
      </c>
      <c r="C90" s="28">
        <f>'IF IFs'!H89</f>
        <v>1</v>
      </c>
      <c r="D90" s="54"/>
      <c r="E90" s="54"/>
    </row>
    <row r="91" spans="1:5" x14ac:dyDescent="0.25">
      <c r="A91" t="str">
        <f>'IF IFs'!A90</f>
        <v>Sean Frazier</v>
      </c>
      <c r="B91" s="40">
        <f>'IF IFs'!G90</f>
        <v>0</v>
      </c>
      <c r="C91" s="28">
        <f>'IF IFs'!H90</f>
        <v>1</v>
      </c>
      <c r="D91" s="54"/>
      <c r="E91" s="54"/>
    </row>
    <row r="92" spans="1:5" x14ac:dyDescent="0.25">
      <c r="A92" t="str">
        <f>'IF IFs'!A91</f>
        <v>Leroy Bowen</v>
      </c>
      <c r="B92" s="40">
        <f>'IF IFs'!G91</f>
        <v>0</v>
      </c>
      <c r="C92" s="28">
        <f>'IF IFs'!H91</f>
        <v>2</v>
      </c>
      <c r="D92" s="54"/>
      <c r="E92" s="54"/>
    </row>
    <row r="93" spans="1:5" x14ac:dyDescent="0.25">
      <c r="A93" t="str">
        <f>'IF IFs'!A92</f>
        <v>Felipe Wheeler</v>
      </c>
      <c r="B93" s="40">
        <f>'IF IFs'!G92</f>
        <v>0</v>
      </c>
      <c r="C93" s="28">
        <f>'IF IFs'!H92</f>
        <v>2</v>
      </c>
      <c r="D93" s="54"/>
      <c r="E93" s="54"/>
    </row>
    <row r="94" spans="1:5" x14ac:dyDescent="0.25">
      <c r="A94" t="str">
        <f>'IF IFs'!A93</f>
        <v>Meghan Quinn</v>
      </c>
      <c r="B94" s="40">
        <f>'IF IFs'!G93</f>
        <v>0</v>
      </c>
      <c r="C94" s="28">
        <f>'IF IFs'!H93</f>
        <v>1</v>
      </c>
      <c r="D94" s="54"/>
      <c r="E94" s="54"/>
    </row>
    <row r="95" spans="1:5" x14ac:dyDescent="0.25">
      <c r="A95" t="str">
        <f>'IF IFs'!A94</f>
        <v>Flora Barnes</v>
      </c>
      <c r="B95" s="40">
        <f>'IF IFs'!G94</f>
        <v>0</v>
      </c>
      <c r="C95" s="28">
        <f>'IF IFs'!H94</f>
        <v>3</v>
      </c>
      <c r="D95" s="54"/>
      <c r="E95" s="54"/>
    </row>
    <row r="96" spans="1:5" x14ac:dyDescent="0.25">
      <c r="A96" t="str">
        <f>'IF IFs'!A95</f>
        <v>Roman Cummings</v>
      </c>
      <c r="B96" s="40">
        <f>'IF IFs'!G95</f>
        <v>0</v>
      </c>
      <c r="C96" s="28">
        <f>'IF IFs'!H95</f>
        <v>3</v>
      </c>
      <c r="D96" s="54"/>
      <c r="E96" s="54"/>
    </row>
    <row r="97" spans="1:5" x14ac:dyDescent="0.25">
      <c r="A97" t="str">
        <f>'IF IFs'!A96</f>
        <v>Henrietta Hayes</v>
      </c>
      <c r="B97" s="40">
        <f>'IF IFs'!G96</f>
        <v>0</v>
      </c>
      <c r="C97" s="28">
        <f>'IF IFs'!H96</f>
        <v>1</v>
      </c>
      <c r="D97" s="54"/>
      <c r="E97" s="54"/>
    </row>
    <row r="98" spans="1:5" x14ac:dyDescent="0.25">
      <c r="A98" t="str">
        <f>'IF IFs'!A97</f>
        <v>Lorenzo Walsh</v>
      </c>
      <c r="B98" s="40">
        <f>'IF IFs'!G97</f>
        <v>0</v>
      </c>
      <c r="C98" s="28">
        <f>'IF IFs'!H97</f>
        <v>2</v>
      </c>
      <c r="D98" s="54"/>
      <c r="E98" s="54"/>
    </row>
    <row r="99" spans="1:5" x14ac:dyDescent="0.25">
      <c r="A99" t="str">
        <f>'IF IFs'!A98</f>
        <v>Willie Sparks</v>
      </c>
      <c r="B99" s="40">
        <f>'IF IFs'!G98</f>
        <v>0</v>
      </c>
      <c r="C99" s="28">
        <f>'IF IFs'!H98</f>
        <v>3</v>
      </c>
      <c r="D99" s="54"/>
      <c r="E99" s="54"/>
    </row>
    <row r="100" spans="1:5" x14ac:dyDescent="0.25">
      <c r="A100" t="str">
        <f>'IF IFs'!A99</f>
        <v>Laurie Lynch</v>
      </c>
      <c r="B100" s="40">
        <f>'IF IFs'!G99</f>
        <v>0</v>
      </c>
      <c r="C100" s="28">
        <f>'IF IFs'!H99</f>
        <v>2</v>
      </c>
      <c r="D100" s="54"/>
      <c r="E100" s="54"/>
    </row>
    <row r="101" spans="1:5" x14ac:dyDescent="0.25">
      <c r="A101" t="str">
        <f>'IF IFs'!A100</f>
        <v>Caroline Schwartz</v>
      </c>
      <c r="B101" s="40">
        <f>'IF IFs'!G100</f>
        <v>0</v>
      </c>
      <c r="C101" s="28">
        <f>'IF IFs'!H100</f>
        <v>2</v>
      </c>
      <c r="D101" s="54"/>
      <c r="E101" s="54"/>
    </row>
    <row r="102" spans="1:5" x14ac:dyDescent="0.25">
      <c r="A102" t="str">
        <f>'IF IFs'!A101</f>
        <v>Gloria Hunter</v>
      </c>
      <c r="B102" s="40">
        <f>'IF IFs'!G101</f>
        <v>0</v>
      </c>
      <c r="C102" s="28">
        <f>'IF IFs'!H101</f>
        <v>1</v>
      </c>
      <c r="D102" s="54"/>
      <c r="E102" s="54"/>
    </row>
    <row r="103" spans="1:5" x14ac:dyDescent="0.25">
      <c r="A103" t="str">
        <f>'IF IFs'!A102</f>
        <v>Lindsey Bennett</v>
      </c>
      <c r="B103" s="40">
        <f>'IF IFs'!G102</f>
        <v>0</v>
      </c>
      <c r="C103" s="28">
        <f>'IF IFs'!H102</f>
        <v>1</v>
      </c>
      <c r="D103" s="54"/>
      <c r="E103" s="54"/>
    </row>
    <row r="104" spans="1:5" x14ac:dyDescent="0.25">
      <c r="A104" t="str">
        <f>'IF IFs'!A103</f>
        <v>Ebony Moore</v>
      </c>
      <c r="B104" s="40">
        <f>'IF IFs'!G103</f>
        <v>0</v>
      </c>
      <c r="C104" s="28">
        <f>'IF IFs'!H103</f>
        <v>2</v>
      </c>
      <c r="D104" s="54"/>
      <c r="E104" s="54"/>
    </row>
    <row r="105" spans="1:5" x14ac:dyDescent="0.25">
      <c r="A105" t="str">
        <f>'IF IFs'!A104</f>
        <v>Allison Roy</v>
      </c>
      <c r="B105" s="40">
        <f>'IF IFs'!G104</f>
        <v>0</v>
      </c>
      <c r="C105" s="28">
        <f>'IF IFs'!H104</f>
        <v>2</v>
      </c>
      <c r="D105" s="54"/>
      <c r="E105" s="54"/>
    </row>
    <row r="106" spans="1:5" x14ac:dyDescent="0.25">
      <c r="A106" t="str">
        <f>'IF IFs'!A105</f>
        <v>Beulah Robbins</v>
      </c>
      <c r="B106" s="40">
        <f>'IF IFs'!G105</f>
        <v>0</v>
      </c>
      <c r="C106" s="28">
        <f>'IF IFs'!H105</f>
        <v>1</v>
      </c>
      <c r="D106" s="54"/>
      <c r="E106" s="54"/>
    </row>
    <row r="107" spans="1:5" x14ac:dyDescent="0.25">
      <c r="A107" t="str">
        <f>'IF IFs'!A106</f>
        <v>Sheldon Harris</v>
      </c>
      <c r="B107" s="40">
        <f>'IF IFs'!G106</f>
        <v>0</v>
      </c>
      <c r="C107" s="28">
        <f>'IF IFs'!H106</f>
        <v>2</v>
      </c>
      <c r="D107" s="54"/>
      <c r="E107" s="54"/>
    </row>
    <row r="108" spans="1:5" x14ac:dyDescent="0.25">
      <c r="A108" t="str">
        <f>'IF IFs'!A107</f>
        <v>Heather Vega</v>
      </c>
      <c r="B108" s="40">
        <f>'IF IFs'!G107</f>
        <v>0</v>
      </c>
      <c r="C108" s="28">
        <f>'IF IFs'!H107</f>
        <v>1</v>
      </c>
      <c r="D108" s="54"/>
      <c r="E108" s="54"/>
    </row>
    <row r="109" spans="1:5" x14ac:dyDescent="0.25">
      <c r="A109" t="str">
        <f>'IF IFs'!A108</f>
        <v>Edward Newman</v>
      </c>
      <c r="B109" s="40">
        <f>'IF IFs'!G108</f>
        <v>0</v>
      </c>
      <c r="C109" s="28">
        <f>'IF IFs'!H108</f>
        <v>1</v>
      </c>
      <c r="D109" s="54"/>
      <c r="E109" s="54"/>
    </row>
    <row r="110" spans="1:5" x14ac:dyDescent="0.25">
      <c r="A110" t="str">
        <f>'IF IFs'!A109</f>
        <v>Beverly Baker</v>
      </c>
      <c r="B110" s="40">
        <f>'IF IFs'!G109</f>
        <v>0</v>
      </c>
      <c r="C110" s="28">
        <f>'IF IFs'!H109</f>
        <v>1</v>
      </c>
      <c r="D110" s="54"/>
      <c r="E110" s="54"/>
    </row>
    <row r="111" spans="1:5" x14ac:dyDescent="0.25">
      <c r="A111" t="str">
        <f>'IF IFs'!A110</f>
        <v>Megan Richards</v>
      </c>
      <c r="B111" s="40">
        <f>'IF IFs'!G110</f>
        <v>0</v>
      </c>
      <c r="C111" s="28">
        <f>'IF IFs'!H110</f>
        <v>1</v>
      </c>
      <c r="D111" s="54"/>
      <c r="E111" s="54"/>
    </row>
    <row r="112" spans="1:5" x14ac:dyDescent="0.25">
      <c r="A112" t="str">
        <f>'IF IFs'!A111</f>
        <v>Verna Jefferson</v>
      </c>
      <c r="B112" s="40">
        <f>'IF IFs'!G111</f>
        <v>0</v>
      </c>
      <c r="C112" s="28">
        <f>'IF IFs'!H111</f>
        <v>1</v>
      </c>
      <c r="D112" s="54"/>
      <c r="E112" s="54"/>
    </row>
    <row r="113" spans="1:5" x14ac:dyDescent="0.25">
      <c r="A113" t="str">
        <f>'IF IFs'!A112</f>
        <v>Dwight Cummings</v>
      </c>
      <c r="B113" s="40">
        <f>'IF IFs'!G112</f>
        <v>0</v>
      </c>
      <c r="C113" s="28">
        <f>'IF IFs'!H112</f>
        <v>3</v>
      </c>
      <c r="D113" s="54"/>
      <c r="E113" s="54"/>
    </row>
    <row r="114" spans="1:5" x14ac:dyDescent="0.25">
      <c r="A114" t="str">
        <f>'IF IFs'!A113</f>
        <v>Albert Figueroa</v>
      </c>
      <c r="B114" s="40">
        <f>'IF IFs'!G113</f>
        <v>0</v>
      </c>
      <c r="C114" s="28">
        <f>'IF IFs'!H113</f>
        <v>3</v>
      </c>
      <c r="D114" s="54"/>
      <c r="E114" s="54"/>
    </row>
    <row r="115" spans="1:5" x14ac:dyDescent="0.25">
      <c r="A115" t="str">
        <f>'IF IFs'!A114</f>
        <v>Tami Powell</v>
      </c>
      <c r="B115" s="40">
        <f>'IF IFs'!G114</f>
        <v>0</v>
      </c>
      <c r="C115" s="28">
        <f>'IF IFs'!H114</f>
        <v>2</v>
      </c>
      <c r="D115" s="54"/>
      <c r="E115" s="54"/>
    </row>
    <row r="116" spans="1:5" x14ac:dyDescent="0.25">
      <c r="A116" t="str">
        <f>'IF IFs'!A115</f>
        <v>Alton Gibson</v>
      </c>
      <c r="B116" s="40">
        <f>'IF IFs'!G115</f>
        <v>0</v>
      </c>
      <c r="C116" s="28">
        <f>'IF IFs'!H115</f>
        <v>2</v>
      </c>
      <c r="D116" s="54"/>
      <c r="E116" s="54"/>
    </row>
    <row r="117" spans="1:5" x14ac:dyDescent="0.25">
      <c r="A117" t="str">
        <f>'IF IFs'!A116</f>
        <v>Ethel Lane</v>
      </c>
      <c r="B117" s="40">
        <f>'IF IFs'!G116</f>
        <v>0</v>
      </c>
      <c r="C117" s="28">
        <f>'IF IFs'!H116</f>
        <v>2</v>
      </c>
      <c r="D117" s="54"/>
      <c r="E117" s="54"/>
    </row>
    <row r="118" spans="1:5" x14ac:dyDescent="0.25">
      <c r="A118" t="str">
        <f>'IF IFs'!A117</f>
        <v>Kirk Salazar</v>
      </c>
      <c r="B118" s="40">
        <f>'IF IFs'!G117</f>
        <v>0</v>
      </c>
      <c r="C118" s="28">
        <f>'IF IFs'!H117</f>
        <v>2</v>
      </c>
      <c r="D118" s="54"/>
      <c r="E118" s="54"/>
    </row>
    <row r="119" spans="1:5" x14ac:dyDescent="0.25">
      <c r="A119" t="str">
        <f>'IF IFs'!A118</f>
        <v>Patsy Kelley</v>
      </c>
      <c r="B119" s="40">
        <f>'IF IFs'!G118</f>
        <v>0</v>
      </c>
      <c r="C119" s="28">
        <f>'IF IFs'!H118</f>
        <v>3</v>
      </c>
      <c r="D119" s="54"/>
      <c r="E119" s="54"/>
    </row>
    <row r="120" spans="1:5" x14ac:dyDescent="0.25">
      <c r="A120" t="str">
        <f>'IF IFs'!A119</f>
        <v>Gregg Rivera</v>
      </c>
      <c r="B120" s="40">
        <f>'IF IFs'!G119</f>
        <v>0</v>
      </c>
      <c r="C120" s="28">
        <f>'IF IFs'!H119</f>
        <v>2</v>
      </c>
      <c r="D120" s="54"/>
      <c r="E120" s="54"/>
    </row>
    <row r="121" spans="1:5" x14ac:dyDescent="0.25">
      <c r="A121" t="str">
        <f>'IF IFs'!A120</f>
        <v>Janie James</v>
      </c>
      <c r="B121" s="40">
        <f>'IF IFs'!G120</f>
        <v>0</v>
      </c>
      <c r="C121" s="28">
        <f>'IF IFs'!H120</f>
        <v>3</v>
      </c>
      <c r="D121" s="54"/>
      <c r="E121" s="54"/>
    </row>
    <row r="122" spans="1:5" x14ac:dyDescent="0.25">
      <c r="A122" t="str">
        <f>'IF IFs'!A121</f>
        <v>Rosie Valdez</v>
      </c>
      <c r="B122" s="40">
        <f>'IF IFs'!G121</f>
        <v>0</v>
      </c>
      <c r="C122" s="28">
        <f>'IF IFs'!H121</f>
        <v>1</v>
      </c>
      <c r="D122" s="54"/>
      <c r="E122" s="54"/>
    </row>
    <row r="123" spans="1:5" x14ac:dyDescent="0.25">
      <c r="A123" t="str">
        <f>'IF IFs'!A122</f>
        <v>Elizabeth Erickson</v>
      </c>
      <c r="B123" s="40">
        <f>'IF IFs'!G122</f>
        <v>0</v>
      </c>
      <c r="C123" s="28">
        <f>'IF IFs'!H122</f>
        <v>1</v>
      </c>
      <c r="D123" s="54"/>
      <c r="E123" s="54"/>
    </row>
    <row r="124" spans="1:5" x14ac:dyDescent="0.25">
      <c r="A124" t="str">
        <f>'IF IFs'!A123</f>
        <v>Patricia Doyle</v>
      </c>
      <c r="B124" s="40">
        <f>'IF IFs'!G123</f>
        <v>0</v>
      </c>
      <c r="C124" s="28">
        <f>'IF IFs'!H123</f>
        <v>3</v>
      </c>
      <c r="D124" s="54"/>
      <c r="E124" s="54"/>
    </row>
    <row r="125" spans="1:5" x14ac:dyDescent="0.25">
      <c r="A125" t="str">
        <f>'IF IFs'!A124</f>
        <v>Clarence Weaver</v>
      </c>
      <c r="B125" s="40">
        <f>'IF IFs'!G124</f>
        <v>0</v>
      </c>
      <c r="C125" s="28">
        <f>'IF IFs'!H124</f>
        <v>3</v>
      </c>
      <c r="D125" s="54"/>
      <c r="E125" s="54"/>
    </row>
    <row r="126" spans="1:5" x14ac:dyDescent="0.25">
      <c r="A126" t="str">
        <f>'IF IFs'!A125</f>
        <v>Ada Roy</v>
      </c>
      <c r="B126" s="40">
        <f>'IF IFs'!G125</f>
        <v>0</v>
      </c>
      <c r="C126" s="28">
        <f>'IF IFs'!H125</f>
        <v>1</v>
      </c>
      <c r="D126" s="54"/>
      <c r="E126" s="54"/>
    </row>
    <row r="127" spans="1:5" x14ac:dyDescent="0.25">
      <c r="A127" t="str">
        <f>'IF IFs'!A126</f>
        <v>Alex Mills</v>
      </c>
      <c r="B127" s="40">
        <f>'IF IFs'!G126</f>
        <v>0</v>
      </c>
      <c r="C127" s="28">
        <f>'IF IFs'!H126</f>
        <v>1</v>
      </c>
      <c r="D127" s="54"/>
      <c r="E127" s="54"/>
    </row>
    <row r="128" spans="1:5" x14ac:dyDescent="0.25">
      <c r="A128" t="str">
        <f>'IF IFs'!A127</f>
        <v>Guadalupe Dennis</v>
      </c>
      <c r="B128" s="40">
        <f>'IF IFs'!G127</f>
        <v>0</v>
      </c>
      <c r="C128" s="28">
        <f>'IF IFs'!H127</f>
        <v>3</v>
      </c>
      <c r="D128" s="54"/>
      <c r="E128" s="54"/>
    </row>
    <row r="129" spans="1:5" x14ac:dyDescent="0.25">
      <c r="A129" t="str">
        <f>'IF IFs'!A128</f>
        <v>Israel Lyons</v>
      </c>
      <c r="B129" s="40">
        <f>'IF IFs'!G128</f>
        <v>0</v>
      </c>
      <c r="C129" s="28">
        <f>'IF IFs'!H128</f>
        <v>3</v>
      </c>
      <c r="D129" s="54"/>
      <c r="E129" s="54"/>
    </row>
    <row r="130" spans="1:5" x14ac:dyDescent="0.25">
      <c r="A130" t="str">
        <f>'IF IFs'!A129</f>
        <v>Melba Delgado</v>
      </c>
      <c r="B130" s="40">
        <f>'IF IFs'!G129</f>
        <v>0</v>
      </c>
      <c r="C130" s="28">
        <f>'IF IFs'!H129</f>
        <v>2</v>
      </c>
      <c r="D130" s="54"/>
      <c r="E130" s="54"/>
    </row>
    <row r="131" spans="1:5" x14ac:dyDescent="0.25">
      <c r="A131" t="str">
        <f>'IF IFs'!A130</f>
        <v>George Chapman</v>
      </c>
      <c r="B131" s="40">
        <f>'IF IFs'!G130</f>
        <v>0</v>
      </c>
      <c r="C131" s="28">
        <f>'IF IFs'!H130</f>
        <v>1</v>
      </c>
      <c r="D131" s="54"/>
      <c r="E131" s="54"/>
    </row>
    <row r="132" spans="1:5" x14ac:dyDescent="0.25">
      <c r="A132" t="str">
        <f>'IF IFs'!A131</f>
        <v>Patti Walsh</v>
      </c>
      <c r="B132" s="40">
        <f>'IF IFs'!G131</f>
        <v>0</v>
      </c>
      <c r="C132" s="28">
        <f>'IF IFs'!H131</f>
        <v>3</v>
      </c>
      <c r="D132" s="54"/>
      <c r="E132" s="54"/>
    </row>
    <row r="133" spans="1:5" x14ac:dyDescent="0.25">
      <c r="A133" t="str">
        <f>'IF IFs'!A132</f>
        <v>Preston May</v>
      </c>
      <c r="B133" s="40">
        <f>'IF IFs'!G132</f>
        <v>0</v>
      </c>
      <c r="C133" s="28">
        <f>'IF IFs'!H132</f>
        <v>2</v>
      </c>
      <c r="D133" s="54"/>
      <c r="E133" s="54"/>
    </row>
    <row r="134" spans="1:5" x14ac:dyDescent="0.25">
      <c r="A134" t="str">
        <f>'IF IFs'!A133</f>
        <v>Katherine Ramirez</v>
      </c>
      <c r="B134" s="40">
        <f>'IF IFs'!G133</f>
        <v>0</v>
      </c>
      <c r="C134" s="28">
        <f>'IF IFs'!H133</f>
        <v>1</v>
      </c>
      <c r="D134" s="54"/>
      <c r="E134" s="54"/>
    </row>
    <row r="135" spans="1:5" x14ac:dyDescent="0.25">
      <c r="A135" t="str">
        <f>'IF IFs'!A134</f>
        <v>Eva Marsh</v>
      </c>
      <c r="B135" s="40">
        <f>'IF IFs'!G134</f>
        <v>0</v>
      </c>
      <c r="C135" s="28">
        <f>'IF IFs'!H134</f>
        <v>1</v>
      </c>
      <c r="D135" s="54"/>
      <c r="E135" s="54"/>
    </row>
    <row r="136" spans="1:5" x14ac:dyDescent="0.25">
      <c r="A136" t="str">
        <f>'IF IFs'!A135</f>
        <v>Sergio Pierce</v>
      </c>
      <c r="B136" s="40">
        <f>'IF IFs'!G135</f>
        <v>0</v>
      </c>
      <c r="C136" s="28">
        <f>'IF IFs'!H135</f>
        <v>1</v>
      </c>
      <c r="D136" s="54"/>
      <c r="E136" s="54"/>
    </row>
    <row r="137" spans="1:5" x14ac:dyDescent="0.25">
      <c r="A137" t="str">
        <f>'IF IFs'!A136</f>
        <v>Gwendolyn Swanson</v>
      </c>
      <c r="B137" s="40">
        <f>'IF IFs'!G136</f>
        <v>0</v>
      </c>
      <c r="C137" s="28">
        <f>'IF IFs'!H136</f>
        <v>3</v>
      </c>
      <c r="D137" s="54"/>
      <c r="E137" s="54"/>
    </row>
    <row r="138" spans="1:5" x14ac:dyDescent="0.25">
      <c r="A138" t="str">
        <f>'IF IFs'!A137</f>
        <v>Josh Hernandez</v>
      </c>
      <c r="B138" s="40">
        <f>'IF IFs'!G137</f>
        <v>0</v>
      </c>
      <c r="C138" s="28">
        <f>'IF IFs'!H137</f>
        <v>2</v>
      </c>
      <c r="D138" s="54"/>
      <c r="E138" s="54"/>
    </row>
    <row r="139" spans="1:5" x14ac:dyDescent="0.25">
      <c r="A139" t="str">
        <f>'IF IFs'!A138</f>
        <v>Sarah Cortez</v>
      </c>
      <c r="B139" s="40">
        <f>'IF IFs'!G138</f>
        <v>0</v>
      </c>
      <c r="C139" s="28">
        <f>'IF IFs'!H138</f>
        <v>1</v>
      </c>
      <c r="D139" s="54"/>
      <c r="E139" s="54"/>
    </row>
    <row r="140" spans="1:5" x14ac:dyDescent="0.25">
      <c r="A140" t="str">
        <f>'IF IFs'!A139</f>
        <v>Lawrence Butler</v>
      </c>
      <c r="B140" s="40">
        <f>'IF IFs'!G139</f>
        <v>0</v>
      </c>
      <c r="C140" s="28">
        <f>'IF IFs'!H139</f>
        <v>1</v>
      </c>
      <c r="D140" s="54"/>
      <c r="E140" s="54"/>
    </row>
    <row r="141" spans="1:5" x14ac:dyDescent="0.25">
      <c r="A141" t="str">
        <f>'IF IFs'!A140</f>
        <v>Keith Gordon</v>
      </c>
      <c r="B141" s="40">
        <f>'IF IFs'!G140</f>
        <v>0</v>
      </c>
      <c r="C141" s="28">
        <f>'IF IFs'!H140</f>
        <v>3</v>
      </c>
      <c r="D141" s="54"/>
      <c r="E141" s="54"/>
    </row>
    <row r="142" spans="1:5" x14ac:dyDescent="0.25">
      <c r="A142" t="str">
        <f>'IF IFs'!A141</f>
        <v>Elias Harrison</v>
      </c>
      <c r="B142" s="40">
        <f>'IF IFs'!G141</f>
        <v>0</v>
      </c>
      <c r="C142" s="28">
        <f>'IF IFs'!H141</f>
        <v>1</v>
      </c>
      <c r="D142" s="54"/>
      <c r="E142" s="54"/>
    </row>
    <row r="143" spans="1:5" x14ac:dyDescent="0.25">
      <c r="A143" t="str">
        <f>'IF IFs'!A142</f>
        <v>Tomas Murphy</v>
      </c>
      <c r="B143" s="40">
        <f>'IF IFs'!G142</f>
        <v>0</v>
      </c>
      <c r="C143" s="28">
        <f>'IF IFs'!H142</f>
        <v>2</v>
      </c>
      <c r="D143" s="54"/>
      <c r="E143" s="54"/>
    </row>
    <row r="144" spans="1:5" x14ac:dyDescent="0.25">
      <c r="A144" t="str">
        <f>'IF IFs'!A143</f>
        <v>Tricia Collier</v>
      </c>
      <c r="B144" s="40">
        <f>'IF IFs'!G143</f>
        <v>0</v>
      </c>
      <c r="C144" s="28">
        <f>'IF IFs'!H143</f>
        <v>3</v>
      </c>
      <c r="D144" s="54"/>
      <c r="E144" s="54"/>
    </row>
    <row r="145" spans="1:5" x14ac:dyDescent="0.25">
      <c r="A145" t="str">
        <f>'IF IFs'!A144</f>
        <v>Mona Ramsey</v>
      </c>
      <c r="B145" s="40">
        <f>'IF IFs'!G144</f>
        <v>0</v>
      </c>
      <c r="C145" s="28">
        <f>'IF IFs'!H144</f>
        <v>1</v>
      </c>
      <c r="D145" s="54"/>
      <c r="E145" s="54"/>
    </row>
    <row r="146" spans="1:5" x14ac:dyDescent="0.25">
      <c r="A146" t="str">
        <f>'IF IFs'!A145</f>
        <v>Dora Anderson</v>
      </c>
      <c r="B146" s="40">
        <f>'IF IFs'!G145</f>
        <v>0</v>
      </c>
      <c r="C146" s="28">
        <f>'IF IFs'!H145</f>
        <v>2</v>
      </c>
      <c r="D146" s="54"/>
      <c r="E146" s="54"/>
    </row>
    <row r="147" spans="1:5" x14ac:dyDescent="0.25">
      <c r="A147" t="str">
        <f>'IF IFs'!A146</f>
        <v>Monique Moore</v>
      </c>
      <c r="B147" s="40">
        <f>'IF IFs'!G146</f>
        <v>0</v>
      </c>
      <c r="C147" s="28">
        <f>'IF IFs'!H146</f>
        <v>1</v>
      </c>
      <c r="D147" s="54"/>
      <c r="E147" s="54"/>
    </row>
    <row r="148" spans="1:5" x14ac:dyDescent="0.25">
      <c r="A148" t="str">
        <f>'IF IFs'!A147</f>
        <v>Erma Ramos</v>
      </c>
      <c r="B148" s="40">
        <f>'IF IFs'!G147</f>
        <v>0</v>
      </c>
      <c r="C148" s="28">
        <f>'IF IFs'!H147</f>
        <v>1</v>
      </c>
      <c r="D148" s="54"/>
      <c r="E148" s="54"/>
    </row>
    <row r="149" spans="1:5" x14ac:dyDescent="0.25">
      <c r="A149" t="str">
        <f>'IF IFs'!A148</f>
        <v>Shelia Wong</v>
      </c>
      <c r="B149" s="40">
        <f>'IF IFs'!G148</f>
        <v>0</v>
      </c>
      <c r="C149" s="28">
        <f>'IF IFs'!H148</f>
        <v>3</v>
      </c>
      <c r="D149" s="54"/>
      <c r="E149" s="54"/>
    </row>
    <row r="150" spans="1:5" x14ac:dyDescent="0.25">
      <c r="A150" t="str">
        <f>'IF IFs'!A149</f>
        <v>Cary Price</v>
      </c>
      <c r="B150" s="40">
        <f>'IF IFs'!G149</f>
        <v>0</v>
      </c>
      <c r="C150" s="28">
        <f>'IF IFs'!H149</f>
        <v>3</v>
      </c>
      <c r="D150" s="54"/>
      <c r="E150" s="54"/>
    </row>
    <row r="151" spans="1:5" x14ac:dyDescent="0.25">
      <c r="A151" t="str">
        <f>'IF IFs'!A150</f>
        <v>Freddie Wade</v>
      </c>
      <c r="B151" s="40">
        <f>'IF IFs'!G150</f>
        <v>0</v>
      </c>
      <c r="C151" s="28">
        <f>'IF IFs'!H150</f>
        <v>2</v>
      </c>
      <c r="D151" s="54"/>
      <c r="E151" s="54"/>
    </row>
    <row r="152" spans="1:5" x14ac:dyDescent="0.25">
      <c r="A152" t="str">
        <f>'IF IFs'!A151</f>
        <v>Diana Leonard</v>
      </c>
      <c r="B152" s="40">
        <f>'IF IFs'!G151</f>
        <v>0</v>
      </c>
      <c r="C152" s="28">
        <f>'IF IFs'!H151</f>
        <v>1</v>
      </c>
      <c r="D152" s="54"/>
      <c r="E152" s="54"/>
    </row>
    <row r="153" spans="1:5" x14ac:dyDescent="0.25">
      <c r="A153" t="str">
        <f>'IF IFs'!A152</f>
        <v>Brenda Webster</v>
      </c>
      <c r="B153" s="40">
        <f>'IF IFs'!G152</f>
        <v>0</v>
      </c>
      <c r="C153" s="28">
        <f>'IF IFs'!H152</f>
        <v>1</v>
      </c>
      <c r="D153" s="54"/>
      <c r="E153" s="54"/>
    </row>
    <row r="154" spans="1:5" x14ac:dyDescent="0.25">
      <c r="A154" t="str">
        <f>'IF IFs'!A153</f>
        <v>Debra Mcguire</v>
      </c>
      <c r="B154" s="40">
        <f>'IF IFs'!G153</f>
        <v>0</v>
      </c>
      <c r="C154" s="28">
        <f>'IF IFs'!H153</f>
        <v>3</v>
      </c>
      <c r="D154" s="54"/>
      <c r="E154" s="54"/>
    </row>
    <row r="155" spans="1:5" x14ac:dyDescent="0.25">
      <c r="A155" t="str">
        <f>'IF IFs'!A154</f>
        <v>Lamar Maldonado</v>
      </c>
      <c r="B155" s="40">
        <f>'IF IFs'!G154</f>
        <v>0</v>
      </c>
      <c r="C155" s="28">
        <f>'IF IFs'!H154</f>
        <v>3</v>
      </c>
      <c r="D155" s="54"/>
      <c r="E155" s="54"/>
    </row>
    <row r="156" spans="1:5" x14ac:dyDescent="0.25">
      <c r="A156" t="str">
        <f>'IF IFs'!A155</f>
        <v>John Miles</v>
      </c>
      <c r="B156" s="40">
        <f>'IF IFs'!G155</f>
        <v>0</v>
      </c>
      <c r="C156" s="28">
        <f>'IF IFs'!H155</f>
        <v>2</v>
      </c>
      <c r="D156" s="54"/>
      <c r="E156" s="54"/>
    </row>
    <row r="157" spans="1:5" x14ac:dyDescent="0.25">
      <c r="A157" t="str">
        <f>'IF IFs'!A156</f>
        <v>Benjamin Gray</v>
      </c>
      <c r="B157" s="40">
        <f>'IF IFs'!G156</f>
        <v>0</v>
      </c>
      <c r="C157" s="28">
        <f>'IF IFs'!H156</f>
        <v>1</v>
      </c>
      <c r="D157" s="54"/>
      <c r="E157" s="54"/>
    </row>
    <row r="158" spans="1:5" x14ac:dyDescent="0.25">
      <c r="A158" t="str">
        <f>'IF IFs'!A157</f>
        <v>Laverne Griffin</v>
      </c>
      <c r="B158" s="40">
        <f>'IF IFs'!G157</f>
        <v>0</v>
      </c>
      <c r="C158" s="28">
        <f>'IF IFs'!H157</f>
        <v>1</v>
      </c>
      <c r="D158" s="54"/>
      <c r="E158" s="54"/>
    </row>
    <row r="159" spans="1:5" x14ac:dyDescent="0.25">
      <c r="A159" t="str">
        <f>'IF IFs'!A158</f>
        <v>Isaac Armstrong</v>
      </c>
      <c r="B159" s="40">
        <f>'IF IFs'!G158</f>
        <v>0</v>
      </c>
      <c r="C159" s="28">
        <f>'IF IFs'!H158</f>
        <v>1</v>
      </c>
      <c r="D159" s="54"/>
      <c r="E159" s="54"/>
    </row>
    <row r="160" spans="1:5" x14ac:dyDescent="0.25">
      <c r="A160" t="str">
        <f>'IF IFs'!A159</f>
        <v>Della Cunningham</v>
      </c>
      <c r="B160" s="40">
        <f>'IF IFs'!G159</f>
        <v>0</v>
      </c>
      <c r="C160" s="28">
        <f>'IF IFs'!H159</f>
        <v>3</v>
      </c>
      <c r="D160" s="54"/>
      <c r="E160" s="54"/>
    </row>
    <row r="161" spans="1:5" x14ac:dyDescent="0.25">
      <c r="A161" t="str">
        <f>'IF IFs'!A160</f>
        <v>Armando Harvey</v>
      </c>
      <c r="B161" s="40">
        <f>'IF IFs'!G160</f>
        <v>0</v>
      </c>
      <c r="C161" s="28">
        <f>'IF IFs'!H160</f>
        <v>1</v>
      </c>
      <c r="D161" s="54"/>
      <c r="E161" s="54"/>
    </row>
    <row r="162" spans="1:5" x14ac:dyDescent="0.25">
      <c r="A162" t="str">
        <f>'IF IFs'!A161</f>
        <v>Calvin Moody</v>
      </c>
      <c r="B162" s="40">
        <f>'IF IFs'!G161</f>
        <v>0</v>
      </c>
      <c r="C162" s="28">
        <f>'IF IFs'!H161</f>
        <v>3</v>
      </c>
      <c r="D162" s="54"/>
      <c r="E162" s="54"/>
    </row>
    <row r="163" spans="1:5" x14ac:dyDescent="0.25">
      <c r="A163" t="str">
        <f>'IF IFs'!A162</f>
        <v>Gene Waters</v>
      </c>
      <c r="B163" s="40">
        <f>'IF IFs'!G162</f>
        <v>0</v>
      </c>
      <c r="C163" s="28">
        <f>'IF IFs'!H162</f>
        <v>2</v>
      </c>
      <c r="D163" s="54"/>
      <c r="E163" s="54"/>
    </row>
    <row r="164" spans="1:5" x14ac:dyDescent="0.25">
      <c r="A164" t="str">
        <f>'IF IFs'!A163</f>
        <v>Kim Parks</v>
      </c>
      <c r="B164" s="40">
        <f>'IF IFs'!G163</f>
        <v>0</v>
      </c>
      <c r="C164" s="28">
        <f>'IF IFs'!H163</f>
        <v>3</v>
      </c>
      <c r="D164" s="54"/>
      <c r="E164" s="54"/>
    </row>
    <row r="165" spans="1:5" x14ac:dyDescent="0.25">
      <c r="A165" t="str">
        <f>'IF IFs'!A164</f>
        <v>Pamela Cobb</v>
      </c>
      <c r="B165" s="40">
        <f>'IF IFs'!G164</f>
        <v>0</v>
      </c>
      <c r="C165" s="28">
        <f>'IF IFs'!H164</f>
        <v>3</v>
      </c>
      <c r="D165" s="54"/>
      <c r="E165" s="54"/>
    </row>
    <row r="166" spans="1:5" x14ac:dyDescent="0.25">
      <c r="A166" t="str">
        <f>'IF IFs'!A165</f>
        <v>Glen Rodgers</v>
      </c>
      <c r="B166" s="40">
        <f>'IF IFs'!G165</f>
        <v>0</v>
      </c>
      <c r="C166" s="28">
        <f>'IF IFs'!H165</f>
        <v>1</v>
      </c>
      <c r="D166" s="54"/>
      <c r="E166" s="54"/>
    </row>
    <row r="167" spans="1:5" x14ac:dyDescent="0.25">
      <c r="A167" t="str">
        <f>'IF IFs'!A166</f>
        <v>Gretchen Brown</v>
      </c>
      <c r="B167" s="40">
        <f>'IF IFs'!G166</f>
        <v>0</v>
      </c>
      <c r="C167" s="28">
        <f>'IF IFs'!H166</f>
        <v>1</v>
      </c>
      <c r="D167" s="54"/>
      <c r="E167" s="54"/>
    </row>
    <row r="168" spans="1:5" x14ac:dyDescent="0.25">
      <c r="A168" t="str">
        <f>'IF IFs'!A167</f>
        <v>Edgar Gilbert</v>
      </c>
      <c r="B168" s="40">
        <f>'IF IFs'!G167</f>
        <v>0</v>
      </c>
      <c r="C168" s="28">
        <f>'IF IFs'!H167</f>
        <v>1</v>
      </c>
      <c r="D168" s="54"/>
      <c r="E168" s="54"/>
    </row>
    <row r="169" spans="1:5" x14ac:dyDescent="0.25">
      <c r="A169" t="str">
        <f>'IF IFs'!A168</f>
        <v>Maria Alexander</v>
      </c>
      <c r="B169" s="40">
        <f>'IF IFs'!G168</f>
        <v>0</v>
      </c>
      <c r="C169" s="28">
        <f>'IF IFs'!H168</f>
        <v>1</v>
      </c>
      <c r="D169" s="54"/>
      <c r="E169" s="54"/>
    </row>
    <row r="170" spans="1:5" x14ac:dyDescent="0.25">
      <c r="A170" t="str">
        <f>'IF IFs'!A169</f>
        <v>Pat Watts</v>
      </c>
      <c r="B170" s="40">
        <f>'IF IFs'!G169</f>
        <v>0</v>
      </c>
      <c r="C170" s="28">
        <f>'IF IFs'!H169</f>
        <v>3</v>
      </c>
      <c r="D170" s="54"/>
      <c r="E170" s="54"/>
    </row>
    <row r="171" spans="1:5" x14ac:dyDescent="0.25">
      <c r="A171" t="str">
        <f>'IF IFs'!A170</f>
        <v>Lorenzo Cain</v>
      </c>
      <c r="B171" s="40">
        <f>'IF IFs'!G170</f>
        <v>0</v>
      </c>
      <c r="C171" s="28">
        <f>'IF IFs'!H170</f>
        <v>1</v>
      </c>
      <c r="D171" s="54"/>
      <c r="E171" s="54"/>
    </row>
    <row r="172" spans="1:5" x14ac:dyDescent="0.25">
      <c r="A172" t="str">
        <f>'IF IFs'!A171</f>
        <v>Eric Santos</v>
      </c>
      <c r="B172" s="40">
        <f>'IF IFs'!G171</f>
        <v>0</v>
      </c>
      <c r="C172" s="28">
        <f>'IF IFs'!H171</f>
        <v>1</v>
      </c>
      <c r="D172" s="54"/>
      <c r="E172" s="54"/>
    </row>
    <row r="173" spans="1:5" x14ac:dyDescent="0.25">
      <c r="A173" t="str">
        <f>'IF IFs'!A172</f>
        <v>Toby Evans</v>
      </c>
      <c r="B173" s="40">
        <f>'IF IFs'!G172</f>
        <v>0</v>
      </c>
      <c r="C173" s="28">
        <f>'IF IFs'!H172</f>
        <v>3</v>
      </c>
      <c r="D173" s="54"/>
      <c r="E173" s="54"/>
    </row>
    <row r="174" spans="1:5" x14ac:dyDescent="0.25">
      <c r="A174" t="str">
        <f>'IF IFs'!A173</f>
        <v>Brittany Lindsey</v>
      </c>
      <c r="B174" s="40">
        <f>'IF IFs'!G173</f>
        <v>0</v>
      </c>
      <c r="C174" s="28">
        <f>'IF IFs'!H173</f>
        <v>1</v>
      </c>
      <c r="D174" s="54"/>
      <c r="E174" s="54"/>
    </row>
    <row r="175" spans="1:5" x14ac:dyDescent="0.25">
      <c r="A175" t="str">
        <f>'IF IFs'!A174</f>
        <v>Raymond Griffith</v>
      </c>
      <c r="B175" s="40">
        <f>'IF IFs'!G174</f>
        <v>0</v>
      </c>
      <c r="C175" s="28">
        <f>'IF IFs'!H174</f>
        <v>2</v>
      </c>
      <c r="D175" s="54"/>
      <c r="E175" s="54"/>
    </row>
    <row r="176" spans="1:5" x14ac:dyDescent="0.25">
      <c r="A176" t="str">
        <f>'IF IFs'!A175</f>
        <v>Cathy Peterson</v>
      </c>
      <c r="B176" s="40">
        <f>'IF IFs'!G175</f>
        <v>0</v>
      </c>
      <c r="C176" s="28">
        <f>'IF IFs'!H175</f>
        <v>3</v>
      </c>
      <c r="D176" s="54"/>
      <c r="E176" s="54"/>
    </row>
    <row r="177" spans="1:5" x14ac:dyDescent="0.25">
      <c r="A177" t="str">
        <f>'IF IFs'!A176</f>
        <v>Leland Rhodes</v>
      </c>
      <c r="B177" s="40">
        <f>'IF IFs'!G176</f>
        <v>0</v>
      </c>
      <c r="C177" s="28">
        <f>'IF IFs'!H176</f>
        <v>3</v>
      </c>
      <c r="D177" s="54"/>
      <c r="E177" s="54"/>
    </row>
    <row r="178" spans="1:5" x14ac:dyDescent="0.25">
      <c r="A178" t="str">
        <f>'IF IFs'!A177</f>
        <v>Elena Morgan</v>
      </c>
      <c r="B178" s="40">
        <f>'IF IFs'!G177</f>
        <v>0</v>
      </c>
      <c r="C178" s="28">
        <f>'IF IFs'!H177</f>
        <v>2</v>
      </c>
      <c r="D178" s="54"/>
      <c r="E178" s="54"/>
    </row>
    <row r="179" spans="1:5" x14ac:dyDescent="0.25">
      <c r="A179" t="str">
        <f>'IF IFs'!A178</f>
        <v>Ross Malone</v>
      </c>
      <c r="B179" s="40">
        <f>'IF IFs'!G178</f>
        <v>0</v>
      </c>
      <c r="C179" s="28">
        <f>'IF IFs'!H178</f>
        <v>2</v>
      </c>
      <c r="D179" s="54"/>
      <c r="E179" s="54"/>
    </row>
    <row r="180" spans="1:5" x14ac:dyDescent="0.25">
      <c r="A180" t="str">
        <f>'IF IFs'!A179</f>
        <v>Kristin Terry</v>
      </c>
      <c r="B180" s="40">
        <f>'IF IFs'!G179</f>
        <v>0</v>
      </c>
      <c r="C180" s="28">
        <f>'IF IFs'!H179</f>
        <v>3</v>
      </c>
      <c r="D180" s="54"/>
      <c r="E180" s="54"/>
    </row>
    <row r="181" spans="1:5" x14ac:dyDescent="0.25">
      <c r="A181" t="str">
        <f>'IF IFs'!A180</f>
        <v>Ann Shaw</v>
      </c>
      <c r="B181" s="40">
        <f>'IF IFs'!G180</f>
        <v>0</v>
      </c>
      <c r="C181" s="28">
        <f>'IF IFs'!H180</f>
        <v>1</v>
      </c>
      <c r="D181" s="54"/>
      <c r="E181" s="54"/>
    </row>
    <row r="182" spans="1:5" x14ac:dyDescent="0.25">
      <c r="A182" t="str">
        <f>'IF IFs'!A181</f>
        <v>Beatrice Ward</v>
      </c>
      <c r="B182" s="40">
        <f>'IF IFs'!G181</f>
        <v>0</v>
      </c>
      <c r="C182" s="28">
        <f>'IF IFs'!H181</f>
        <v>1</v>
      </c>
      <c r="D182" s="54"/>
      <c r="E182" s="54"/>
    </row>
    <row r="183" spans="1:5" x14ac:dyDescent="0.25">
      <c r="A183" t="str">
        <f>'IF IFs'!A182</f>
        <v>Bryant Knight</v>
      </c>
      <c r="B183" s="40">
        <f>'IF IFs'!G182</f>
        <v>0</v>
      </c>
      <c r="C183" s="28">
        <f>'IF IFs'!H182</f>
        <v>3</v>
      </c>
      <c r="D183" s="54"/>
      <c r="E183" s="54"/>
    </row>
    <row r="184" spans="1:5" x14ac:dyDescent="0.25">
      <c r="A184" t="str">
        <f>'IF IFs'!A183</f>
        <v>Myra Crawford</v>
      </c>
      <c r="B184" s="40">
        <f>'IF IFs'!G183</f>
        <v>0</v>
      </c>
      <c r="C184" s="28">
        <f>'IF IFs'!H183</f>
        <v>3</v>
      </c>
      <c r="D184" s="54"/>
      <c r="E184" s="54"/>
    </row>
    <row r="185" spans="1:5" x14ac:dyDescent="0.25">
      <c r="A185" t="str">
        <f>'IF IFs'!A184</f>
        <v>Danielle Bowman</v>
      </c>
      <c r="B185" s="40">
        <f>'IF IFs'!G184</f>
        <v>0</v>
      </c>
      <c r="C185" s="28">
        <f>'IF IFs'!H184</f>
        <v>3</v>
      </c>
      <c r="D185" s="54"/>
      <c r="E185" s="54"/>
    </row>
    <row r="186" spans="1:5" x14ac:dyDescent="0.25">
      <c r="A186" t="str">
        <f>'IF IFs'!A185</f>
        <v>Randolph Ford</v>
      </c>
      <c r="B186" s="40">
        <f>'IF IFs'!G185</f>
        <v>0</v>
      </c>
      <c r="C186" s="28">
        <f>'IF IFs'!H185</f>
        <v>3</v>
      </c>
      <c r="D186" s="54"/>
      <c r="E186" s="54"/>
    </row>
    <row r="187" spans="1:5" x14ac:dyDescent="0.25">
      <c r="A187" t="str">
        <f>'IF IFs'!A186</f>
        <v>Marcella Yates</v>
      </c>
      <c r="B187" s="40">
        <f>'IF IFs'!G186</f>
        <v>0</v>
      </c>
      <c r="C187" s="28">
        <f>'IF IFs'!H186</f>
        <v>3</v>
      </c>
      <c r="D187" s="54"/>
      <c r="E187" s="54"/>
    </row>
    <row r="188" spans="1:5" x14ac:dyDescent="0.25">
      <c r="A188" t="str">
        <f>'IF IFs'!A187</f>
        <v>Leticia Thompson</v>
      </c>
      <c r="B188" s="40">
        <f>'IF IFs'!G187</f>
        <v>0</v>
      </c>
      <c r="C188" s="28">
        <f>'IF IFs'!H187</f>
        <v>3</v>
      </c>
      <c r="D188" s="54"/>
      <c r="E188" s="54"/>
    </row>
    <row r="189" spans="1:5" x14ac:dyDescent="0.25">
      <c r="A189" t="str">
        <f>'IF IFs'!A188</f>
        <v>Natasha Wagner</v>
      </c>
      <c r="B189" s="40">
        <f>'IF IFs'!G188</f>
        <v>0</v>
      </c>
      <c r="C189" s="28">
        <f>'IF IFs'!H188</f>
        <v>2</v>
      </c>
      <c r="D189" s="54"/>
      <c r="E189" s="54"/>
    </row>
    <row r="190" spans="1:5" x14ac:dyDescent="0.25">
      <c r="A190" t="str">
        <f>'IF IFs'!A189</f>
        <v>Andrew Love</v>
      </c>
      <c r="B190" s="40">
        <f>'IF IFs'!G189</f>
        <v>0</v>
      </c>
      <c r="C190" s="28">
        <f>'IF IFs'!H189</f>
        <v>3</v>
      </c>
      <c r="D190" s="54"/>
      <c r="E190" s="54"/>
    </row>
    <row r="191" spans="1:5" x14ac:dyDescent="0.25">
      <c r="A191" t="str">
        <f>'IF IFs'!A190</f>
        <v>Rosalie Hanson</v>
      </c>
      <c r="B191" s="40">
        <f>'IF IFs'!G190</f>
        <v>0</v>
      </c>
      <c r="C191" s="28">
        <f>'IF IFs'!H190</f>
        <v>1</v>
      </c>
      <c r="D191" s="54"/>
      <c r="E191" s="54"/>
    </row>
    <row r="192" spans="1:5" x14ac:dyDescent="0.25">
      <c r="A192" t="str">
        <f>'IF IFs'!A191</f>
        <v>Nichole Kelly</v>
      </c>
      <c r="B192" s="40">
        <f>'IF IFs'!G191</f>
        <v>0</v>
      </c>
      <c r="C192" s="28">
        <f>'IF IFs'!H191</f>
        <v>2</v>
      </c>
      <c r="D192" s="54"/>
      <c r="E192" s="54"/>
    </row>
    <row r="193" spans="1:5" x14ac:dyDescent="0.25">
      <c r="A193" t="str">
        <f>'IF IFs'!A192</f>
        <v>Carroll Pope</v>
      </c>
      <c r="B193" s="40">
        <f>'IF IFs'!G192</f>
        <v>0</v>
      </c>
      <c r="C193" s="28">
        <f>'IF IFs'!H192</f>
        <v>2</v>
      </c>
      <c r="D193" s="54"/>
      <c r="E193" s="54"/>
    </row>
    <row r="194" spans="1:5" x14ac:dyDescent="0.25">
      <c r="A194" t="str">
        <f>'IF IFs'!A193</f>
        <v>Ed Nash</v>
      </c>
      <c r="B194" s="40">
        <f>'IF IFs'!G193</f>
        <v>0</v>
      </c>
      <c r="C194" s="28">
        <f>'IF IFs'!H193</f>
        <v>2</v>
      </c>
      <c r="D194" s="54"/>
      <c r="E194" s="54"/>
    </row>
    <row r="195" spans="1:5" x14ac:dyDescent="0.25">
      <c r="A195" t="str">
        <f>'IF IFs'!A194</f>
        <v>Kathy Warner</v>
      </c>
      <c r="B195" s="40">
        <f>'IF IFs'!G194</f>
        <v>0</v>
      </c>
      <c r="C195" s="28">
        <f>'IF IFs'!H194</f>
        <v>2</v>
      </c>
      <c r="D195" s="54"/>
      <c r="E195" s="54"/>
    </row>
    <row r="196" spans="1:5" x14ac:dyDescent="0.25">
      <c r="A196" t="str">
        <f>'IF IFs'!A195</f>
        <v>Fannie Payne</v>
      </c>
      <c r="B196" s="40">
        <f>'IF IFs'!G195</f>
        <v>0</v>
      </c>
      <c r="C196" s="28">
        <f>'IF IFs'!H195</f>
        <v>2</v>
      </c>
      <c r="D196" s="54"/>
      <c r="E196" s="54"/>
    </row>
    <row r="197" spans="1:5" x14ac:dyDescent="0.25">
      <c r="A197" t="str">
        <f>'IF IFs'!A196</f>
        <v>Judy Allison</v>
      </c>
      <c r="B197" s="40">
        <f>'IF IFs'!G196</f>
        <v>0</v>
      </c>
      <c r="C197" s="28">
        <f>'IF IFs'!H196</f>
        <v>1</v>
      </c>
      <c r="D197" s="54"/>
      <c r="E197" s="54"/>
    </row>
    <row r="198" spans="1:5" x14ac:dyDescent="0.25">
      <c r="A198" t="str">
        <f>'IF IFs'!A197</f>
        <v>Kristina Frank</v>
      </c>
      <c r="B198" s="40">
        <f>'IF IFs'!G197</f>
        <v>0</v>
      </c>
      <c r="C198" s="28">
        <f>'IF IFs'!H197</f>
        <v>2</v>
      </c>
      <c r="D198" s="54"/>
      <c r="E198" s="54"/>
    </row>
    <row r="199" spans="1:5" x14ac:dyDescent="0.25">
      <c r="A199" t="str">
        <f>'IF IFs'!A198</f>
        <v>Alberto Reynolds</v>
      </c>
      <c r="B199" s="40">
        <f>'IF IFs'!G198</f>
        <v>0</v>
      </c>
      <c r="C199" s="28">
        <f>'IF IFs'!H198</f>
        <v>1</v>
      </c>
      <c r="D199" s="54"/>
      <c r="E199" s="54"/>
    </row>
    <row r="200" spans="1:5" x14ac:dyDescent="0.25">
      <c r="A200" t="str">
        <f>'IF IFs'!A199</f>
        <v>Victor George</v>
      </c>
      <c r="B200" s="40">
        <f>'IF IFs'!G199</f>
        <v>0</v>
      </c>
      <c r="C200" s="28">
        <f>'IF IFs'!H199</f>
        <v>2</v>
      </c>
      <c r="D200" s="54"/>
      <c r="E200" s="54"/>
    </row>
    <row r="201" spans="1:5" x14ac:dyDescent="0.25">
      <c r="A201" t="str">
        <f>'IF IFs'!A200</f>
        <v>Derrick Brock</v>
      </c>
      <c r="B201" s="40">
        <f>'IF IFs'!G200</f>
        <v>0</v>
      </c>
      <c r="C201" s="28">
        <f>'IF IFs'!H200</f>
        <v>1</v>
      </c>
      <c r="D201" s="54"/>
      <c r="E201" s="54"/>
    </row>
    <row r="202" spans="1:5" x14ac:dyDescent="0.25">
      <c r="A202" t="str">
        <f>'IF IFs'!A201</f>
        <v>Sheila Harmon</v>
      </c>
      <c r="B202" s="40">
        <f>'IF IFs'!G201</f>
        <v>0</v>
      </c>
      <c r="C202" s="28">
        <f>'IF IFs'!H201</f>
        <v>3</v>
      </c>
      <c r="D202" s="54"/>
      <c r="E202" s="54"/>
    </row>
    <row r="203" spans="1:5" x14ac:dyDescent="0.25">
      <c r="A203" t="str">
        <f>'IF IFs'!A202</f>
        <v>Dave Vaughn</v>
      </c>
      <c r="B203" s="40">
        <f>'IF IFs'!G202</f>
        <v>0</v>
      </c>
      <c r="C203" s="28">
        <f>'IF IFs'!H202</f>
        <v>3</v>
      </c>
      <c r="D203" s="54"/>
      <c r="E203" s="54"/>
    </row>
    <row r="204" spans="1:5" x14ac:dyDescent="0.25">
      <c r="A204" t="str">
        <f>'IF IFs'!A203</f>
        <v>Tara Pena</v>
      </c>
      <c r="B204" s="40">
        <f>'IF IFs'!G203</f>
        <v>0</v>
      </c>
      <c r="C204" s="28">
        <f>'IF IFs'!H203</f>
        <v>1</v>
      </c>
      <c r="D204" s="54"/>
      <c r="E204" s="54"/>
    </row>
    <row r="205" spans="1:5" x14ac:dyDescent="0.25">
      <c r="A205" t="str">
        <f>'IF IFs'!A204</f>
        <v>Christine Caldwell</v>
      </c>
      <c r="B205" s="40">
        <f>'IF IFs'!G204</f>
        <v>0</v>
      </c>
      <c r="C205" s="28">
        <f>'IF IFs'!H204</f>
        <v>1</v>
      </c>
      <c r="D205" s="54"/>
      <c r="E205" s="54"/>
    </row>
    <row r="206" spans="1:5" x14ac:dyDescent="0.25">
      <c r="A206" t="str">
        <f>'IF IFs'!A205</f>
        <v>Carrie Perry</v>
      </c>
      <c r="B206" s="40">
        <f>'IF IFs'!G205</f>
        <v>0</v>
      </c>
      <c r="C206" s="28">
        <f>'IF IFs'!H205</f>
        <v>3</v>
      </c>
      <c r="D206" s="54"/>
      <c r="E206" s="54"/>
    </row>
    <row r="207" spans="1:5" x14ac:dyDescent="0.25">
      <c r="A207" t="str">
        <f>'IF IFs'!A206</f>
        <v>Cary Lawrence</v>
      </c>
      <c r="B207" s="40">
        <f>'IF IFs'!G206</f>
        <v>0</v>
      </c>
      <c r="C207" s="28">
        <f>'IF IFs'!H206</f>
        <v>1</v>
      </c>
      <c r="D207" s="54"/>
      <c r="E207" s="54"/>
    </row>
    <row r="208" spans="1:5" x14ac:dyDescent="0.25">
      <c r="A208" t="str">
        <f>'IF IFs'!A207</f>
        <v>Margie Hill</v>
      </c>
      <c r="B208" s="40">
        <f>'IF IFs'!G207</f>
        <v>0</v>
      </c>
      <c r="C208" s="28">
        <f>'IF IFs'!H207</f>
        <v>3</v>
      </c>
      <c r="D208" s="54"/>
      <c r="E208" s="54"/>
    </row>
    <row r="209" spans="1:5" x14ac:dyDescent="0.25">
      <c r="A209" t="str">
        <f>'IF IFs'!A208</f>
        <v>Steven Fox</v>
      </c>
      <c r="B209" s="40">
        <f>'IF IFs'!G208</f>
        <v>0</v>
      </c>
      <c r="C209" s="28">
        <f>'IF IFs'!H208</f>
        <v>1</v>
      </c>
      <c r="D209" s="54"/>
      <c r="E209" s="54"/>
    </row>
    <row r="210" spans="1:5" x14ac:dyDescent="0.25">
      <c r="A210" t="str">
        <f>'IF IFs'!A209</f>
        <v>Sonya Watson</v>
      </c>
      <c r="B210" s="40">
        <f>'IF IFs'!G209</f>
        <v>0</v>
      </c>
      <c r="C210" s="28">
        <f>'IF IFs'!H209</f>
        <v>2</v>
      </c>
      <c r="D210" s="54"/>
      <c r="E210" s="54"/>
    </row>
    <row r="211" spans="1:5" x14ac:dyDescent="0.25">
      <c r="A211" t="str">
        <f>'IF IFs'!A210</f>
        <v>Carol Ortega</v>
      </c>
      <c r="B211" s="40">
        <f>'IF IFs'!G210</f>
        <v>0</v>
      </c>
      <c r="C211" s="28">
        <f>'IF IFs'!H210</f>
        <v>2</v>
      </c>
      <c r="D211" s="54"/>
      <c r="E211" s="54"/>
    </row>
    <row r="212" spans="1:5" x14ac:dyDescent="0.25">
      <c r="A212" t="str">
        <f>'IF IFs'!A211</f>
        <v>Brooke Silva</v>
      </c>
      <c r="B212" s="40">
        <f>'IF IFs'!G211</f>
        <v>0</v>
      </c>
      <c r="C212" s="28">
        <f>'IF IFs'!H211</f>
        <v>1</v>
      </c>
      <c r="D212" s="54"/>
      <c r="E212" s="54"/>
    </row>
    <row r="213" spans="1:5" x14ac:dyDescent="0.25">
      <c r="A213" t="str">
        <f>'IF IFs'!A212</f>
        <v>Owen Harvey</v>
      </c>
      <c r="B213" s="40">
        <f>'IF IFs'!G212</f>
        <v>0</v>
      </c>
      <c r="C213" s="28">
        <f>'IF IFs'!H212</f>
        <v>3</v>
      </c>
      <c r="D213" s="54"/>
      <c r="E213" s="54"/>
    </row>
    <row r="214" spans="1:5" x14ac:dyDescent="0.25">
      <c r="A214" t="str">
        <f>'IF IFs'!A213</f>
        <v>Colleen Weaver</v>
      </c>
      <c r="B214" s="40">
        <f>'IF IFs'!G213</f>
        <v>0</v>
      </c>
      <c r="C214" s="28">
        <f>'IF IFs'!H213</f>
        <v>1</v>
      </c>
      <c r="D214" s="54"/>
      <c r="E214" s="54"/>
    </row>
    <row r="215" spans="1:5" x14ac:dyDescent="0.25">
      <c r="A215" t="str">
        <f>'IF IFs'!A214</f>
        <v>Gertrude Fowler</v>
      </c>
      <c r="B215" s="40">
        <f>'IF IFs'!G214</f>
        <v>0</v>
      </c>
      <c r="C215" s="28">
        <f>'IF IFs'!H214</f>
        <v>2</v>
      </c>
      <c r="D215" s="54"/>
      <c r="E215" s="54"/>
    </row>
    <row r="216" spans="1:5" x14ac:dyDescent="0.25">
      <c r="A216" t="str">
        <f>'IF IFs'!A215</f>
        <v>Jean Cortez</v>
      </c>
      <c r="B216" s="40">
        <f>'IF IFs'!G215</f>
        <v>0</v>
      </c>
      <c r="C216" s="28">
        <f>'IF IFs'!H215</f>
        <v>3</v>
      </c>
      <c r="D216" s="54"/>
      <c r="E216" s="54"/>
    </row>
    <row r="217" spans="1:5" x14ac:dyDescent="0.25">
      <c r="A217" t="str">
        <f>'IF IFs'!A216</f>
        <v>Allan James</v>
      </c>
      <c r="B217" s="40">
        <f>'IF IFs'!G216</f>
        <v>0</v>
      </c>
      <c r="C217" s="28">
        <f>'IF IFs'!H216</f>
        <v>1</v>
      </c>
      <c r="D217" s="54"/>
      <c r="E217" s="54"/>
    </row>
    <row r="218" spans="1:5" x14ac:dyDescent="0.25">
      <c r="A218" t="str">
        <f>'IF IFs'!A217</f>
        <v>Monica Joseph</v>
      </c>
      <c r="B218" s="40">
        <f>'IF IFs'!G217</f>
        <v>0</v>
      </c>
      <c r="C218" s="28">
        <f>'IF IFs'!H217</f>
        <v>3</v>
      </c>
      <c r="D218" s="54"/>
      <c r="E218" s="54"/>
    </row>
    <row r="219" spans="1:5" x14ac:dyDescent="0.25">
      <c r="A219" t="str">
        <f>'IF IFs'!A218</f>
        <v>Cindy Patterson</v>
      </c>
      <c r="B219" s="40">
        <f>'IF IFs'!G218</f>
        <v>0</v>
      </c>
      <c r="C219" s="28">
        <f>'IF IFs'!H218</f>
        <v>2</v>
      </c>
      <c r="D219" s="54"/>
      <c r="E219" s="54"/>
    </row>
    <row r="220" spans="1:5" x14ac:dyDescent="0.25">
      <c r="A220" t="str">
        <f>'IF IFs'!A219</f>
        <v>Kim Dunn</v>
      </c>
      <c r="B220" s="40">
        <f>'IF IFs'!G219</f>
        <v>0</v>
      </c>
      <c r="C220" s="28">
        <f>'IF IFs'!H219</f>
        <v>2</v>
      </c>
      <c r="D220" s="54"/>
      <c r="E220" s="54"/>
    </row>
    <row r="221" spans="1:5" x14ac:dyDescent="0.25">
      <c r="A221" t="str">
        <f>'IF IFs'!A220</f>
        <v>Raquel Kim</v>
      </c>
      <c r="B221" s="40">
        <f>'IF IFs'!G220</f>
        <v>0</v>
      </c>
      <c r="C221" s="28">
        <f>'IF IFs'!H220</f>
        <v>3</v>
      </c>
      <c r="D221" s="54"/>
      <c r="E221" s="54"/>
    </row>
    <row r="222" spans="1:5" x14ac:dyDescent="0.25">
      <c r="A222" t="str">
        <f>'IF IFs'!A221</f>
        <v>Mindy Newman</v>
      </c>
      <c r="B222" s="40">
        <f>'IF IFs'!G221</f>
        <v>0</v>
      </c>
      <c r="C222" s="28">
        <f>'IF IFs'!H221</f>
        <v>2</v>
      </c>
      <c r="D222" s="54"/>
      <c r="E222" s="54"/>
    </row>
    <row r="223" spans="1:5" x14ac:dyDescent="0.25">
      <c r="A223" t="str">
        <f>'IF IFs'!A222</f>
        <v>Pat Rios</v>
      </c>
      <c r="B223" s="40">
        <f>'IF IFs'!G222</f>
        <v>0</v>
      </c>
      <c r="C223" s="28">
        <f>'IF IFs'!H222</f>
        <v>1</v>
      </c>
      <c r="D223" s="54"/>
      <c r="E223" s="54"/>
    </row>
    <row r="224" spans="1:5" x14ac:dyDescent="0.25">
      <c r="A224" t="str">
        <f>'IF IFs'!A223</f>
        <v>Francis Martin</v>
      </c>
      <c r="B224" s="40">
        <f>'IF IFs'!G223</f>
        <v>0</v>
      </c>
      <c r="C224" s="28">
        <f>'IF IFs'!H223</f>
        <v>3</v>
      </c>
      <c r="D224" s="54"/>
      <c r="E224" s="54"/>
    </row>
    <row r="225" spans="1:5" x14ac:dyDescent="0.25">
      <c r="A225" t="str">
        <f>'IF IFs'!A224</f>
        <v>Dorothy Nelson</v>
      </c>
      <c r="B225" s="40">
        <f>'IF IFs'!G224</f>
        <v>0</v>
      </c>
      <c r="C225" s="28">
        <f>'IF IFs'!H224</f>
        <v>3</v>
      </c>
      <c r="D225" s="54"/>
      <c r="E225" s="54"/>
    </row>
    <row r="226" spans="1:5" x14ac:dyDescent="0.25">
      <c r="A226" t="str">
        <f>'IF IFs'!A225</f>
        <v>Sheldon Wells</v>
      </c>
      <c r="B226" s="40">
        <f>'IF IFs'!G225</f>
        <v>0</v>
      </c>
      <c r="C226" s="28">
        <f>'IF IFs'!H225</f>
        <v>1</v>
      </c>
      <c r="D226" s="54"/>
      <c r="E226" s="54"/>
    </row>
    <row r="227" spans="1:5" x14ac:dyDescent="0.25">
      <c r="A227" t="str">
        <f>'IF IFs'!A226</f>
        <v>Latoya Wilson</v>
      </c>
      <c r="B227" s="40">
        <f>'IF IFs'!G226</f>
        <v>0</v>
      </c>
      <c r="C227" s="28">
        <f>'IF IFs'!H226</f>
        <v>3</v>
      </c>
      <c r="D227" s="54"/>
      <c r="E227" s="54"/>
    </row>
    <row r="228" spans="1:5" x14ac:dyDescent="0.25">
      <c r="A228" t="str">
        <f>'IF IFs'!A227</f>
        <v>Shari Patrick</v>
      </c>
      <c r="B228" s="40">
        <f>'IF IFs'!G227</f>
        <v>0</v>
      </c>
      <c r="C228" s="28">
        <f>'IF IFs'!H227</f>
        <v>3</v>
      </c>
      <c r="D228" s="54"/>
      <c r="E228" s="54"/>
    </row>
    <row r="229" spans="1:5" x14ac:dyDescent="0.25">
      <c r="A229" t="str">
        <f>'IF IFs'!A228</f>
        <v>Rosie Robinson</v>
      </c>
      <c r="B229" s="40">
        <f>'IF IFs'!G228</f>
        <v>0</v>
      </c>
      <c r="C229" s="28">
        <f>'IF IFs'!H228</f>
        <v>1</v>
      </c>
      <c r="D229" s="54"/>
      <c r="E229" s="54"/>
    </row>
    <row r="230" spans="1:5" x14ac:dyDescent="0.25">
      <c r="A230" t="str">
        <f>'IF IFs'!A229</f>
        <v>Terence Schmidt</v>
      </c>
      <c r="B230" s="40">
        <f>'IF IFs'!G229</f>
        <v>0</v>
      </c>
      <c r="C230" s="28">
        <f>'IF IFs'!H229</f>
        <v>3</v>
      </c>
      <c r="D230" s="54"/>
      <c r="E230" s="54"/>
    </row>
    <row r="231" spans="1:5" x14ac:dyDescent="0.25">
      <c r="A231" t="str">
        <f>'IF IFs'!A230</f>
        <v>Gustavo Park</v>
      </c>
      <c r="B231" s="40">
        <f>'IF IFs'!G230</f>
        <v>0</v>
      </c>
      <c r="C231" s="28">
        <f>'IF IFs'!H230</f>
        <v>2</v>
      </c>
      <c r="D231" s="54"/>
      <c r="E231" s="54"/>
    </row>
    <row r="232" spans="1:5" x14ac:dyDescent="0.25">
      <c r="A232" t="str">
        <f>'IF IFs'!A231</f>
        <v>Ginger Patton</v>
      </c>
      <c r="B232" s="40">
        <f>'IF IFs'!G231</f>
        <v>0</v>
      </c>
      <c r="C232" s="28">
        <f>'IF IFs'!H231</f>
        <v>1</v>
      </c>
      <c r="D232" s="54"/>
      <c r="E232" s="54"/>
    </row>
    <row r="233" spans="1:5" x14ac:dyDescent="0.25">
      <c r="A233" t="str">
        <f>'IF IFs'!A232</f>
        <v>Emilio Sandoval</v>
      </c>
      <c r="B233" s="40">
        <f>'IF IFs'!G232</f>
        <v>0</v>
      </c>
      <c r="C233" s="28">
        <f>'IF IFs'!H232</f>
        <v>3</v>
      </c>
      <c r="D233" s="54"/>
      <c r="E233" s="54"/>
    </row>
    <row r="234" spans="1:5" x14ac:dyDescent="0.25">
      <c r="A234" t="str">
        <f>'IF IFs'!A233</f>
        <v>Victoria Owen</v>
      </c>
      <c r="B234" s="40">
        <f>'IF IFs'!G233</f>
        <v>0</v>
      </c>
      <c r="C234" s="28">
        <f>'IF IFs'!H233</f>
        <v>3</v>
      </c>
      <c r="D234" s="54"/>
      <c r="E234" s="54"/>
    </row>
    <row r="235" spans="1:5" x14ac:dyDescent="0.25">
      <c r="A235" t="str">
        <f>'IF IFs'!A234</f>
        <v>Toni Barber</v>
      </c>
      <c r="B235" s="40">
        <f>'IF IFs'!G234</f>
        <v>0</v>
      </c>
      <c r="C235" s="28">
        <f>'IF IFs'!H234</f>
        <v>1</v>
      </c>
      <c r="D235" s="54"/>
      <c r="E235" s="54"/>
    </row>
    <row r="236" spans="1:5" x14ac:dyDescent="0.25">
      <c r="A236" t="str">
        <f>'IF IFs'!A235</f>
        <v>Marco Cooper</v>
      </c>
      <c r="B236" s="40">
        <f>'IF IFs'!G235</f>
        <v>0</v>
      </c>
      <c r="C236" s="28">
        <f>'IF IFs'!H235</f>
        <v>1</v>
      </c>
      <c r="D236" s="54"/>
      <c r="E236" s="54"/>
    </row>
    <row r="237" spans="1:5" x14ac:dyDescent="0.25">
      <c r="A237" t="str">
        <f>'IF IFs'!A236</f>
        <v>Leticia Valdez</v>
      </c>
      <c r="B237" s="40">
        <f>'IF IFs'!G236</f>
        <v>0</v>
      </c>
      <c r="C237" s="28">
        <f>'IF IFs'!H236</f>
        <v>1</v>
      </c>
      <c r="D237" s="54"/>
      <c r="E237" s="54"/>
    </row>
    <row r="238" spans="1:5" x14ac:dyDescent="0.25">
      <c r="A238" t="str">
        <f>'IF IFs'!A237</f>
        <v>Geraldine Floyd</v>
      </c>
      <c r="B238" s="40">
        <f>'IF IFs'!G237</f>
        <v>0</v>
      </c>
      <c r="C238" s="28">
        <f>'IF IFs'!H237</f>
        <v>2</v>
      </c>
      <c r="D238" s="54"/>
      <c r="E238" s="54"/>
    </row>
    <row r="239" spans="1:5" x14ac:dyDescent="0.25">
      <c r="A239" t="str">
        <f>'IF IFs'!A238</f>
        <v>Phyllis Howard</v>
      </c>
      <c r="B239" s="40">
        <f>'IF IFs'!G238</f>
        <v>0</v>
      </c>
      <c r="C239" s="28">
        <f>'IF IFs'!H238</f>
        <v>3</v>
      </c>
      <c r="D239" s="54"/>
      <c r="E239" s="54"/>
    </row>
    <row r="240" spans="1:5" x14ac:dyDescent="0.25">
      <c r="A240" t="str">
        <f>'IF IFs'!A239</f>
        <v>Kari Summers</v>
      </c>
      <c r="B240" s="40">
        <f>'IF IFs'!G239</f>
        <v>0</v>
      </c>
      <c r="C240" s="28">
        <f>'IF IFs'!H239</f>
        <v>3</v>
      </c>
      <c r="D240" s="54"/>
      <c r="E240" s="54"/>
    </row>
    <row r="241" spans="1:5" x14ac:dyDescent="0.25">
      <c r="A241" t="str">
        <f>'IF IFs'!A240</f>
        <v>Joann Adkins</v>
      </c>
      <c r="B241" s="40">
        <f>'IF IFs'!G240</f>
        <v>0</v>
      </c>
      <c r="C241" s="28">
        <f>'IF IFs'!H240</f>
        <v>2</v>
      </c>
      <c r="D241" s="54"/>
      <c r="E241" s="54"/>
    </row>
    <row r="242" spans="1:5" x14ac:dyDescent="0.25">
      <c r="A242" t="str">
        <f>'IF IFs'!A241</f>
        <v>Isaac Luna</v>
      </c>
      <c r="B242" s="40">
        <f>'IF IFs'!G241</f>
        <v>0</v>
      </c>
      <c r="C242" s="28">
        <f>'IF IFs'!H241</f>
        <v>2</v>
      </c>
      <c r="D242" s="54"/>
      <c r="E242" s="54"/>
    </row>
    <row r="243" spans="1:5" x14ac:dyDescent="0.25">
      <c r="A243" t="str">
        <f>'IF IFs'!A242</f>
        <v>Alfred Bridges</v>
      </c>
      <c r="B243" s="40">
        <f>'IF IFs'!G242</f>
        <v>0</v>
      </c>
      <c r="C243" s="28">
        <f>'IF IFs'!H242</f>
        <v>1</v>
      </c>
      <c r="D243" s="54"/>
      <c r="E243" s="54"/>
    </row>
    <row r="244" spans="1:5" x14ac:dyDescent="0.25">
      <c r="A244" t="str">
        <f>'IF IFs'!A243</f>
        <v>Vanessa Webster</v>
      </c>
      <c r="B244" s="40">
        <f>'IF IFs'!G243</f>
        <v>0</v>
      </c>
      <c r="C244" s="28">
        <f>'IF IFs'!H243</f>
        <v>3</v>
      </c>
      <c r="D244" s="54"/>
      <c r="E244" s="54"/>
    </row>
    <row r="245" spans="1:5" x14ac:dyDescent="0.25">
      <c r="A245" t="str">
        <f>'IF IFs'!A244</f>
        <v>Sandy Henry</v>
      </c>
      <c r="B245" s="40">
        <f>'IF IFs'!G244</f>
        <v>0</v>
      </c>
      <c r="C245" s="28">
        <f>'IF IFs'!H244</f>
        <v>2</v>
      </c>
      <c r="D245" s="54"/>
      <c r="E245" s="54"/>
    </row>
    <row r="246" spans="1:5" x14ac:dyDescent="0.25">
      <c r="A246" t="str">
        <f>'IF IFs'!A245</f>
        <v>Claude Norris</v>
      </c>
      <c r="B246" s="40">
        <f>'IF IFs'!G245</f>
        <v>0</v>
      </c>
      <c r="C246" s="28">
        <f>'IF IFs'!H245</f>
        <v>3</v>
      </c>
      <c r="D246" s="54"/>
      <c r="E246" s="54"/>
    </row>
    <row r="247" spans="1:5" x14ac:dyDescent="0.25">
      <c r="A247" t="str">
        <f>'IF IFs'!A246</f>
        <v>Janie Lamb</v>
      </c>
      <c r="B247" s="40">
        <f>'IF IFs'!G246</f>
        <v>0</v>
      </c>
      <c r="C247" s="28">
        <f>'IF IFs'!H246</f>
        <v>3</v>
      </c>
      <c r="D247" s="54"/>
      <c r="E247" s="54"/>
    </row>
    <row r="248" spans="1:5" x14ac:dyDescent="0.25">
      <c r="A248" t="str">
        <f>'IF IFs'!A247</f>
        <v>Marion Frazier</v>
      </c>
      <c r="B248" s="40">
        <f>'IF IFs'!G247</f>
        <v>0</v>
      </c>
      <c r="C248" s="28">
        <f>'IF IFs'!H247</f>
        <v>3</v>
      </c>
      <c r="D248" s="54"/>
      <c r="E248" s="54"/>
    </row>
    <row r="249" spans="1:5" x14ac:dyDescent="0.25">
      <c r="A249" t="str">
        <f>'IF IFs'!A248</f>
        <v>Ryan Carpenter</v>
      </c>
      <c r="B249" s="40">
        <f>'IF IFs'!G248</f>
        <v>0</v>
      </c>
      <c r="C249" s="28">
        <f>'IF IFs'!H248</f>
        <v>3</v>
      </c>
      <c r="D249" s="54"/>
      <c r="E249" s="54"/>
    </row>
    <row r="250" spans="1:5" x14ac:dyDescent="0.25">
      <c r="A250" t="str">
        <f>'IF IFs'!A249</f>
        <v>Irene Mcguire</v>
      </c>
      <c r="B250" s="40">
        <f>'IF IFs'!G249</f>
        <v>0</v>
      </c>
      <c r="C250" s="28">
        <f>'IF IFs'!H249</f>
        <v>1</v>
      </c>
      <c r="D250" s="54"/>
      <c r="E250" s="54"/>
    </row>
    <row r="251" spans="1:5" x14ac:dyDescent="0.25">
      <c r="A251" t="str">
        <f>'IF IFs'!A250</f>
        <v>Raymond Barrett</v>
      </c>
      <c r="B251" s="40">
        <f>'IF IFs'!G250</f>
        <v>0</v>
      </c>
      <c r="C251" s="28">
        <f>'IF IFs'!H250</f>
        <v>3</v>
      </c>
      <c r="D251" s="54"/>
      <c r="E251" s="54"/>
    </row>
    <row r="252" spans="1:5" x14ac:dyDescent="0.25">
      <c r="A252" t="str">
        <f>'IF IFs'!A251</f>
        <v>Lynne Simmons</v>
      </c>
      <c r="B252" s="40">
        <f>'IF IFs'!G251</f>
        <v>0</v>
      </c>
      <c r="C252" s="28">
        <f>'IF IFs'!H251</f>
        <v>1</v>
      </c>
      <c r="D252" s="54"/>
      <c r="E252" s="54"/>
    </row>
    <row r="253" spans="1:5" x14ac:dyDescent="0.25">
      <c r="A253" t="str">
        <f>'IF IFs'!A252</f>
        <v>Edgar Jackson</v>
      </c>
      <c r="B253" s="40">
        <f>'IF IFs'!G252</f>
        <v>0</v>
      </c>
      <c r="C253" s="28">
        <f>'IF IFs'!H252</f>
        <v>2</v>
      </c>
      <c r="D253" s="54"/>
      <c r="E253" s="54"/>
    </row>
    <row r="254" spans="1:5" x14ac:dyDescent="0.25">
      <c r="A254" t="str">
        <f>'IF IFs'!A253</f>
        <v>Ada Copeland</v>
      </c>
      <c r="B254" s="40">
        <f>'IF IFs'!G253</f>
        <v>0</v>
      </c>
      <c r="C254" s="28">
        <f>'IF IFs'!H253</f>
        <v>3</v>
      </c>
      <c r="D254" s="54"/>
      <c r="E254" s="54"/>
    </row>
    <row r="255" spans="1:5" x14ac:dyDescent="0.25">
      <c r="A255" t="str">
        <f>'IF IFs'!A254</f>
        <v>Kendra Clayton</v>
      </c>
      <c r="B255" s="40">
        <f>'IF IFs'!G254</f>
        <v>0</v>
      </c>
      <c r="C255" s="28">
        <f>'IF IFs'!H254</f>
        <v>1</v>
      </c>
      <c r="D255" s="54"/>
      <c r="E255" s="54"/>
    </row>
    <row r="256" spans="1:5" x14ac:dyDescent="0.25">
      <c r="A256" t="str">
        <f>'IF IFs'!A255</f>
        <v>Adam Riley</v>
      </c>
      <c r="B256" s="40">
        <f>'IF IFs'!G255</f>
        <v>0</v>
      </c>
      <c r="C256" s="28">
        <f>'IF IFs'!H255</f>
        <v>3</v>
      </c>
      <c r="D256" s="54"/>
      <c r="E256" s="54"/>
    </row>
    <row r="257" spans="1:5" x14ac:dyDescent="0.25">
      <c r="A257" t="str">
        <f>'IF IFs'!A256</f>
        <v>Gail Thompson</v>
      </c>
      <c r="B257" s="40">
        <f>'IF IFs'!G256</f>
        <v>0</v>
      </c>
      <c r="C257" s="28">
        <f>'IF IFs'!H256</f>
        <v>3</v>
      </c>
      <c r="D257" s="54"/>
      <c r="E257" s="54"/>
    </row>
    <row r="258" spans="1:5" x14ac:dyDescent="0.25">
      <c r="A258" t="str">
        <f>'IF IFs'!A257</f>
        <v>Stacy Newton</v>
      </c>
      <c r="B258" s="40">
        <f>'IF IFs'!G257</f>
        <v>0</v>
      </c>
      <c r="C258" s="28">
        <f>'IF IFs'!H257</f>
        <v>3</v>
      </c>
      <c r="D258" s="54"/>
      <c r="E258" s="54"/>
    </row>
    <row r="259" spans="1:5" x14ac:dyDescent="0.25">
      <c r="A259" t="str">
        <f>'IF IFs'!A258</f>
        <v>Dustin Estrada</v>
      </c>
      <c r="B259" s="40">
        <f>'IF IFs'!G258</f>
        <v>0</v>
      </c>
      <c r="C259" s="28">
        <f>'IF IFs'!H258</f>
        <v>1</v>
      </c>
      <c r="D259" s="54"/>
      <c r="E259" s="54"/>
    </row>
    <row r="260" spans="1:5" x14ac:dyDescent="0.25">
      <c r="A260" t="str">
        <f>'IF IFs'!A259</f>
        <v>Gladys Bush</v>
      </c>
      <c r="B260" s="40">
        <f>'IF IFs'!G259</f>
        <v>0</v>
      </c>
      <c r="C260" s="28">
        <f>'IF IFs'!H259</f>
        <v>3</v>
      </c>
      <c r="D260" s="54"/>
      <c r="E260" s="54"/>
    </row>
    <row r="261" spans="1:5" x14ac:dyDescent="0.25">
      <c r="A261" t="str">
        <f>'IF IFs'!A260</f>
        <v>Trevor Robbins</v>
      </c>
      <c r="B261" s="40">
        <f>'IF IFs'!G260</f>
        <v>0</v>
      </c>
      <c r="C261" s="28">
        <f>'IF IFs'!H260</f>
        <v>1</v>
      </c>
      <c r="D261" s="54"/>
      <c r="E261" s="54"/>
    </row>
    <row r="262" spans="1:5" x14ac:dyDescent="0.25">
      <c r="A262" t="str">
        <f>'IF IFs'!A261</f>
        <v>Louise Hoffman</v>
      </c>
      <c r="B262" s="40">
        <f>'IF IFs'!G261</f>
        <v>0</v>
      </c>
      <c r="C262" s="28">
        <f>'IF IFs'!H261</f>
        <v>1</v>
      </c>
      <c r="D262" s="54"/>
      <c r="E262" s="54"/>
    </row>
    <row r="263" spans="1:5" x14ac:dyDescent="0.25">
      <c r="A263" t="str">
        <f>'IF IFs'!A262</f>
        <v>Julia Zimmerman</v>
      </c>
      <c r="B263" s="40">
        <f>'IF IFs'!G262</f>
        <v>0</v>
      </c>
      <c r="C263" s="28">
        <f>'IF IFs'!H262</f>
        <v>2</v>
      </c>
      <c r="D263" s="54"/>
      <c r="E263" s="54"/>
    </row>
    <row r="264" spans="1:5" x14ac:dyDescent="0.25">
      <c r="A264" t="str">
        <f>'IF IFs'!A263</f>
        <v>Norman Washington</v>
      </c>
      <c r="B264" s="40">
        <f>'IF IFs'!G263</f>
        <v>0</v>
      </c>
      <c r="C264" s="28">
        <f>'IF IFs'!H263</f>
        <v>1</v>
      </c>
      <c r="D264" s="54"/>
      <c r="E264" s="54"/>
    </row>
    <row r="265" spans="1:5" x14ac:dyDescent="0.25">
      <c r="A265" t="str">
        <f>'IF IFs'!A264</f>
        <v>Timmy Lloyd</v>
      </c>
      <c r="B265" s="40">
        <f>'IF IFs'!G264</f>
        <v>0</v>
      </c>
      <c r="C265" s="28">
        <f>'IF IFs'!H264</f>
        <v>1</v>
      </c>
      <c r="D265" s="54"/>
      <c r="E265" s="54"/>
    </row>
    <row r="266" spans="1:5" x14ac:dyDescent="0.25">
      <c r="A266" t="str">
        <f>'IF IFs'!A265</f>
        <v>Brittany Carter</v>
      </c>
      <c r="B266" s="40">
        <f>'IF IFs'!G265</f>
        <v>0</v>
      </c>
      <c r="C266" s="28">
        <f>'IF IFs'!H265</f>
        <v>1</v>
      </c>
      <c r="D266" s="54"/>
      <c r="E266" s="54"/>
    </row>
    <row r="267" spans="1:5" x14ac:dyDescent="0.25">
      <c r="A267" t="str">
        <f>'IF IFs'!A266</f>
        <v>Alfonso Mack</v>
      </c>
      <c r="B267" s="40">
        <f>'IF IFs'!G266</f>
        <v>0</v>
      </c>
      <c r="C267" s="28">
        <f>'IF IFs'!H266</f>
        <v>1</v>
      </c>
      <c r="D267" s="54"/>
      <c r="E267" s="54"/>
    </row>
    <row r="268" spans="1:5" x14ac:dyDescent="0.25">
      <c r="A268" t="str">
        <f>'IF IFs'!A267</f>
        <v>Genevieve Spencer</v>
      </c>
      <c r="B268" s="40">
        <f>'IF IFs'!G267</f>
        <v>0</v>
      </c>
      <c r="C268" s="28">
        <f>'IF IFs'!H267</f>
        <v>1</v>
      </c>
      <c r="D268" s="54"/>
      <c r="E268" s="54"/>
    </row>
    <row r="269" spans="1:5" x14ac:dyDescent="0.25">
      <c r="A269" t="str">
        <f>'IF IFs'!A268</f>
        <v>Allison Phillips</v>
      </c>
      <c r="B269" s="40">
        <f>'IF IFs'!G268</f>
        <v>0</v>
      </c>
      <c r="C269" s="28">
        <f>'IF IFs'!H268</f>
        <v>2</v>
      </c>
      <c r="D269" s="54"/>
      <c r="E269" s="54"/>
    </row>
    <row r="270" spans="1:5" x14ac:dyDescent="0.25">
      <c r="A270" t="str">
        <f>'IF IFs'!A269</f>
        <v>Brett Cox</v>
      </c>
      <c r="B270" s="40">
        <f>'IF IFs'!G269</f>
        <v>0</v>
      </c>
      <c r="C270" s="28">
        <f>'IF IFs'!H269</f>
        <v>1</v>
      </c>
      <c r="D270" s="54"/>
      <c r="E270" s="54"/>
    </row>
    <row r="271" spans="1:5" x14ac:dyDescent="0.25">
      <c r="A271" t="str">
        <f>'IF IFs'!A270</f>
        <v>Christie Fitzgerald</v>
      </c>
      <c r="B271" s="40">
        <f>'IF IFs'!G270</f>
        <v>0</v>
      </c>
      <c r="C271" s="28">
        <f>'IF IFs'!H270</f>
        <v>2</v>
      </c>
      <c r="D271" s="54"/>
      <c r="E271" s="54"/>
    </row>
    <row r="272" spans="1:5" x14ac:dyDescent="0.25">
      <c r="A272" t="str">
        <f>'IF IFs'!A271</f>
        <v>Elias Hunt</v>
      </c>
      <c r="B272" s="40">
        <f>'IF IFs'!G271</f>
        <v>0</v>
      </c>
      <c r="C272" s="28">
        <f>'IF IFs'!H271</f>
        <v>1</v>
      </c>
      <c r="D272" s="54"/>
      <c r="E272" s="54"/>
    </row>
    <row r="273" spans="1:5" x14ac:dyDescent="0.25">
      <c r="A273" t="str">
        <f>'IF IFs'!A272</f>
        <v>Israel Williamson</v>
      </c>
      <c r="B273" s="40">
        <f>'IF IFs'!G272</f>
        <v>0</v>
      </c>
      <c r="C273" s="28">
        <f>'IF IFs'!H272</f>
        <v>1</v>
      </c>
      <c r="D273" s="54"/>
      <c r="E273" s="54"/>
    </row>
    <row r="274" spans="1:5" x14ac:dyDescent="0.25">
      <c r="A274" t="str">
        <f>'IF IFs'!A273</f>
        <v>Elena Hart</v>
      </c>
      <c r="B274" s="40">
        <f>'IF IFs'!G273</f>
        <v>0</v>
      </c>
      <c r="C274" s="28">
        <f>'IF IFs'!H273</f>
        <v>3</v>
      </c>
      <c r="D274" s="54"/>
      <c r="E274" s="54"/>
    </row>
    <row r="275" spans="1:5" x14ac:dyDescent="0.25">
      <c r="A275" t="str">
        <f>'IF IFs'!A274</f>
        <v>Sharon Jones</v>
      </c>
      <c r="B275" s="40">
        <f>'IF IFs'!G274</f>
        <v>0</v>
      </c>
      <c r="C275" s="28">
        <f>'IF IFs'!H274</f>
        <v>1</v>
      </c>
      <c r="D275" s="54"/>
      <c r="E275" s="54"/>
    </row>
    <row r="276" spans="1:5" x14ac:dyDescent="0.25">
      <c r="A276" t="str">
        <f>'IF IFs'!A275</f>
        <v>Sheila Barker</v>
      </c>
      <c r="B276" s="40">
        <f>'IF IFs'!G275</f>
        <v>0</v>
      </c>
      <c r="C276" s="28">
        <f>'IF IFs'!H275</f>
        <v>3</v>
      </c>
      <c r="D276" s="54"/>
      <c r="E276" s="54"/>
    </row>
    <row r="277" spans="1:5" x14ac:dyDescent="0.25">
      <c r="A277" t="str">
        <f>'IF IFs'!A276</f>
        <v>Ernesto Figueroa</v>
      </c>
      <c r="B277" s="40">
        <f>'IF IFs'!G276</f>
        <v>0</v>
      </c>
      <c r="C277" s="28">
        <f>'IF IFs'!H276</f>
        <v>2</v>
      </c>
      <c r="D277" s="54"/>
      <c r="E277" s="54"/>
    </row>
    <row r="278" spans="1:5" x14ac:dyDescent="0.25">
      <c r="A278" t="str">
        <f>'IF IFs'!A277</f>
        <v>Terrance Griffin</v>
      </c>
      <c r="B278" s="40">
        <f>'IF IFs'!G277</f>
        <v>0</v>
      </c>
      <c r="C278" s="28">
        <f>'IF IFs'!H277</f>
        <v>2</v>
      </c>
      <c r="D278" s="54"/>
      <c r="E278" s="54"/>
    </row>
    <row r="279" spans="1:5" x14ac:dyDescent="0.25">
      <c r="A279" t="str">
        <f>'IF IFs'!A278</f>
        <v>Anthony Perez</v>
      </c>
      <c r="B279" s="40">
        <f>'IF IFs'!G278</f>
        <v>0</v>
      </c>
      <c r="C279" s="28">
        <f>'IF IFs'!H278</f>
        <v>2</v>
      </c>
      <c r="D279" s="54"/>
      <c r="E279" s="54"/>
    </row>
    <row r="280" spans="1:5" x14ac:dyDescent="0.25">
      <c r="A280" t="str">
        <f>'IF IFs'!A279</f>
        <v>Harry Brown</v>
      </c>
      <c r="B280" s="40">
        <f>'IF IFs'!G279</f>
        <v>0</v>
      </c>
      <c r="C280" s="28">
        <f>'IF IFs'!H279</f>
        <v>1</v>
      </c>
      <c r="D280" s="54"/>
      <c r="E280" s="54"/>
    </row>
    <row r="281" spans="1:5" x14ac:dyDescent="0.25">
      <c r="A281" t="str">
        <f>'IF IFs'!A280</f>
        <v>Vickie Rodgers</v>
      </c>
      <c r="B281" s="40">
        <f>'IF IFs'!G280</f>
        <v>0</v>
      </c>
      <c r="C281" s="28">
        <f>'IF IFs'!H280</f>
        <v>3</v>
      </c>
      <c r="D281" s="54"/>
      <c r="E281" s="54"/>
    </row>
    <row r="282" spans="1:5" x14ac:dyDescent="0.25">
      <c r="A282" t="str">
        <f>'IF IFs'!A281</f>
        <v>Dixie Jacobs</v>
      </c>
      <c r="B282" s="40">
        <f>'IF IFs'!G281</f>
        <v>0</v>
      </c>
      <c r="C282" s="28">
        <f>'IF IFs'!H281</f>
        <v>2</v>
      </c>
      <c r="D282" s="54"/>
      <c r="E282" s="54"/>
    </row>
    <row r="283" spans="1:5" x14ac:dyDescent="0.25">
      <c r="A283" t="str">
        <f>'IF IFs'!A282</f>
        <v>Dan Bryan</v>
      </c>
      <c r="B283" s="40">
        <f>'IF IFs'!G282</f>
        <v>0</v>
      </c>
      <c r="C283" s="28">
        <f>'IF IFs'!H282</f>
        <v>1</v>
      </c>
      <c r="D283" s="54"/>
      <c r="E283" s="54"/>
    </row>
    <row r="284" spans="1:5" x14ac:dyDescent="0.25">
      <c r="A284" t="str">
        <f>'IF IFs'!A283</f>
        <v>Billie Robertson</v>
      </c>
      <c r="B284" s="40">
        <f>'IF IFs'!G283</f>
        <v>0</v>
      </c>
      <c r="C284" s="28">
        <f>'IF IFs'!H283</f>
        <v>1</v>
      </c>
      <c r="D284" s="54"/>
      <c r="E284" s="54"/>
    </row>
    <row r="285" spans="1:5" x14ac:dyDescent="0.25">
      <c r="A285" t="str">
        <f>'IF IFs'!A284</f>
        <v>Rose Ray</v>
      </c>
      <c r="B285" s="40">
        <f>'IF IFs'!G284</f>
        <v>0</v>
      </c>
      <c r="C285" s="28">
        <f>'IF IFs'!H284</f>
        <v>3</v>
      </c>
      <c r="D285" s="54"/>
      <c r="E285" s="54"/>
    </row>
    <row r="286" spans="1:5" x14ac:dyDescent="0.25">
      <c r="A286" t="str">
        <f>'IF IFs'!A285</f>
        <v>Renee Cummings</v>
      </c>
      <c r="B286" s="40">
        <f>'IF IFs'!G285</f>
        <v>0</v>
      </c>
      <c r="C286" s="28">
        <f>'IF IFs'!H285</f>
        <v>1</v>
      </c>
      <c r="D286" s="54"/>
      <c r="E286" s="54"/>
    </row>
    <row r="287" spans="1:5" x14ac:dyDescent="0.25">
      <c r="A287" t="str">
        <f>'IF IFs'!A286</f>
        <v>Clay Lynch</v>
      </c>
      <c r="B287" s="40">
        <f>'IF IFs'!G286</f>
        <v>0</v>
      </c>
      <c r="C287" s="28">
        <f>'IF IFs'!H286</f>
        <v>2</v>
      </c>
      <c r="D287" s="54"/>
      <c r="E287" s="54"/>
    </row>
    <row r="288" spans="1:5" x14ac:dyDescent="0.25">
      <c r="A288" t="str">
        <f>'IF IFs'!A287</f>
        <v>Donnie Klein</v>
      </c>
      <c r="B288" s="40">
        <f>'IF IFs'!G287</f>
        <v>0</v>
      </c>
      <c r="C288" s="28">
        <f>'IF IFs'!H287</f>
        <v>1</v>
      </c>
      <c r="D288" s="54"/>
      <c r="E288" s="54"/>
    </row>
    <row r="289" spans="1:5" x14ac:dyDescent="0.25">
      <c r="A289" t="str">
        <f>'IF IFs'!A288</f>
        <v>Naomi Collins</v>
      </c>
      <c r="B289" s="40">
        <f>'IF IFs'!G288</f>
        <v>0</v>
      </c>
      <c r="C289" s="28">
        <f>'IF IFs'!H288</f>
        <v>3</v>
      </c>
      <c r="D289" s="54"/>
      <c r="E289" s="54"/>
    </row>
    <row r="290" spans="1:5" x14ac:dyDescent="0.25">
      <c r="A290" t="str">
        <f>'IF IFs'!A289</f>
        <v>Stanley Larson</v>
      </c>
      <c r="B290" s="40">
        <f>'IF IFs'!G289</f>
        <v>0</v>
      </c>
      <c r="C290" s="28">
        <f>'IF IFs'!H289</f>
        <v>1</v>
      </c>
      <c r="D290" s="54"/>
      <c r="E290" s="54"/>
    </row>
    <row r="291" spans="1:5" x14ac:dyDescent="0.25">
      <c r="A291" t="str">
        <f>'IF IFs'!A290</f>
        <v>Tomas Tran</v>
      </c>
      <c r="B291" s="40">
        <f>'IF IFs'!G290</f>
        <v>0</v>
      </c>
      <c r="C291" s="28">
        <f>'IF IFs'!H290</f>
        <v>1</v>
      </c>
      <c r="D291" s="54"/>
      <c r="E291" s="54"/>
    </row>
    <row r="292" spans="1:5" x14ac:dyDescent="0.25">
      <c r="A292" t="str">
        <f>'IF IFs'!A291</f>
        <v>Dallas Garza</v>
      </c>
      <c r="B292" s="40">
        <f>'IF IFs'!G291</f>
        <v>0</v>
      </c>
      <c r="C292" s="28">
        <f>'IF IFs'!H291</f>
        <v>3</v>
      </c>
      <c r="D292" s="54"/>
      <c r="E292" s="54"/>
    </row>
    <row r="293" spans="1:5" x14ac:dyDescent="0.25">
      <c r="A293" t="str">
        <f>'IF IFs'!A292</f>
        <v>Sophie Haynes</v>
      </c>
      <c r="B293" s="40">
        <f>'IF IFs'!G292</f>
        <v>0</v>
      </c>
      <c r="C293" s="28">
        <f>'IF IFs'!H292</f>
        <v>1</v>
      </c>
      <c r="D293" s="54"/>
      <c r="E293" s="54"/>
    </row>
    <row r="294" spans="1:5" x14ac:dyDescent="0.25">
      <c r="A294" t="str">
        <f>'IF IFs'!A293</f>
        <v>Ida Norman</v>
      </c>
      <c r="B294" s="40">
        <f>'IF IFs'!G293</f>
        <v>0</v>
      </c>
      <c r="C294" s="28">
        <f>'IF IFs'!H293</f>
        <v>2</v>
      </c>
      <c r="D294" s="54"/>
      <c r="E294" s="54"/>
    </row>
    <row r="295" spans="1:5" x14ac:dyDescent="0.25">
      <c r="A295" t="str">
        <f>'IF IFs'!A294</f>
        <v>Robyn Padilla</v>
      </c>
      <c r="B295" s="40">
        <f>'IF IFs'!G294</f>
        <v>0</v>
      </c>
      <c r="C295" s="28">
        <f>'IF IFs'!H294</f>
        <v>2</v>
      </c>
      <c r="D295" s="54"/>
      <c r="E295" s="54"/>
    </row>
    <row r="296" spans="1:5" x14ac:dyDescent="0.25">
      <c r="A296" t="str">
        <f>'IF IFs'!A295</f>
        <v>Cheryl Bennett</v>
      </c>
      <c r="B296" s="40">
        <f>'IF IFs'!G295</f>
        <v>0</v>
      </c>
      <c r="C296" s="28">
        <f>'IF IFs'!H295</f>
        <v>3</v>
      </c>
      <c r="D296" s="54"/>
      <c r="E296" s="54"/>
    </row>
    <row r="297" spans="1:5" x14ac:dyDescent="0.25">
      <c r="A297" t="str">
        <f>'IF IFs'!A296</f>
        <v>Lindsay Grant</v>
      </c>
      <c r="B297" s="40">
        <f>'IF IFs'!G296</f>
        <v>0</v>
      </c>
      <c r="C297" s="28">
        <f>'IF IFs'!H296</f>
        <v>2</v>
      </c>
      <c r="D297" s="54"/>
      <c r="E297" s="54"/>
    </row>
    <row r="298" spans="1:5" x14ac:dyDescent="0.25">
      <c r="A298" t="str">
        <f>'IF IFs'!A297</f>
        <v>Kelly Austin</v>
      </c>
      <c r="B298" s="40">
        <f>'IF IFs'!G297</f>
        <v>0</v>
      </c>
      <c r="C298" s="28">
        <f>'IF IFs'!H297</f>
        <v>1</v>
      </c>
      <c r="D298" s="54"/>
      <c r="E298" s="54"/>
    </row>
    <row r="299" spans="1:5" x14ac:dyDescent="0.25">
      <c r="A299" t="str">
        <f>'IF IFs'!A298</f>
        <v>Joe Rogers</v>
      </c>
      <c r="B299" s="40">
        <f>'IF IFs'!G298</f>
        <v>0</v>
      </c>
      <c r="C299" s="28">
        <f>'IF IFs'!H298</f>
        <v>1</v>
      </c>
      <c r="D299" s="54"/>
      <c r="E299" s="54"/>
    </row>
    <row r="300" spans="1:5" x14ac:dyDescent="0.25">
      <c r="A300" t="str">
        <f>'IF IFs'!A299</f>
        <v>Julius Cohen</v>
      </c>
      <c r="B300" s="40">
        <f>'IF IFs'!G299</f>
        <v>0</v>
      </c>
      <c r="C300" s="28">
        <f>'IF IFs'!H299</f>
        <v>3</v>
      </c>
      <c r="D300" s="54"/>
      <c r="E300" s="54"/>
    </row>
    <row r="301" spans="1:5" x14ac:dyDescent="0.25">
      <c r="A301" t="str">
        <f>'IF IFs'!A300</f>
        <v>Hugh Todd</v>
      </c>
      <c r="B301" s="40">
        <f>'IF IFs'!G300</f>
        <v>0</v>
      </c>
      <c r="C301" s="28">
        <f>'IF IFs'!H300</f>
        <v>2</v>
      </c>
      <c r="D301" s="54"/>
      <c r="E301" s="54"/>
    </row>
    <row r="302" spans="1:5" x14ac:dyDescent="0.25">
      <c r="A302" t="str">
        <f>'IF IFs'!A301</f>
        <v>Clinton Hale</v>
      </c>
      <c r="B302" s="40">
        <f>'IF IFs'!G301</f>
        <v>0</v>
      </c>
      <c r="C302" s="28">
        <f>'IF IFs'!H301</f>
        <v>1</v>
      </c>
      <c r="D302" s="54"/>
      <c r="E302" s="54"/>
    </row>
    <row r="303" spans="1:5" x14ac:dyDescent="0.25">
      <c r="A303" t="str">
        <f>'IF IFs'!A302</f>
        <v>Pearl Moss</v>
      </c>
      <c r="B303" s="40">
        <f>'IF IFs'!G302</f>
        <v>0</v>
      </c>
      <c r="C303" s="28">
        <f>'IF IFs'!H302</f>
        <v>2</v>
      </c>
      <c r="D303" s="54"/>
      <c r="E303" s="54"/>
    </row>
    <row r="304" spans="1:5" x14ac:dyDescent="0.25">
      <c r="A304" t="str">
        <f>'IF IFs'!A303</f>
        <v>Levi Walters</v>
      </c>
      <c r="B304" s="40">
        <f>'IF IFs'!G303</f>
        <v>0</v>
      </c>
      <c r="C304" s="28">
        <f>'IF IFs'!H303</f>
        <v>3</v>
      </c>
      <c r="D304" s="54"/>
      <c r="E304" s="54"/>
    </row>
    <row r="305" spans="1:5" x14ac:dyDescent="0.25">
      <c r="A305" t="str">
        <f>'IF IFs'!A304</f>
        <v>Lucy Miller</v>
      </c>
      <c r="B305" s="40">
        <f>'IF IFs'!G304</f>
        <v>0</v>
      </c>
      <c r="C305" s="28">
        <f>'IF IFs'!H304</f>
        <v>1</v>
      </c>
      <c r="D305" s="54"/>
      <c r="E305" s="54"/>
    </row>
  </sheetData>
  <mergeCells count="4">
    <mergeCell ref="G5:G11"/>
    <mergeCell ref="A1:E1"/>
    <mergeCell ref="A2:E2"/>
    <mergeCell ref="D4:E4"/>
  </mergeCells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4DEF1-BAA7-412E-81AD-FDC57C138D5B}">
  <dimension ref="A1:U42"/>
  <sheetViews>
    <sheetView showGridLines="0" workbookViewId="0">
      <selection sqref="A1:I1"/>
    </sheetView>
  </sheetViews>
  <sheetFormatPr defaultRowHeight="13.2" x14ac:dyDescent="0.25"/>
  <cols>
    <col min="1" max="7" width="15.5546875" customWidth="1"/>
    <col min="8" max="8" width="16.6640625" customWidth="1"/>
    <col min="9" max="13" width="15.5546875" customWidth="1"/>
    <col min="14" max="15" width="9.33203125" bestFit="1" customWidth="1"/>
    <col min="16" max="16" width="13.5546875" customWidth="1"/>
    <col min="17" max="17" width="14.6640625" customWidth="1"/>
    <col min="18" max="20" width="10.33203125" bestFit="1" customWidth="1"/>
    <col min="21" max="22" width="11.33203125" bestFit="1" customWidth="1"/>
  </cols>
  <sheetData>
    <row r="1" spans="1:21" ht="22.8" x14ac:dyDescent="0.4">
      <c r="A1" s="57" t="s">
        <v>61</v>
      </c>
      <c r="B1" s="57"/>
      <c r="C1" s="57"/>
      <c r="D1" s="57"/>
      <c r="E1" s="57"/>
      <c r="F1" s="57"/>
      <c r="G1" s="57"/>
      <c r="H1" s="57"/>
      <c r="I1" s="57"/>
    </row>
    <row r="2" spans="1:21" ht="22.8" x14ac:dyDescent="0.4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2"/>
      <c r="N2" s="2"/>
      <c r="O2" s="2"/>
      <c r="R2" s="2"/>
      <c r="S2" s="2"/>
      <c r="T2" s="2"/>
      <c r="U2" s="2"/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2"/>
      <c r="N3" s="2"/>
      <c r="O3" s="2"/>
      <c r="R3" s="2"/>
      <c r="S3" s="2"/>
      <c r="T3" s="2"/>
      <c r="U3" s="2"/>
    </row>
    <row r="4" spans="1:21" ht="19.5" customHeight="1" x14ac:dyDescent="0.25">
      <c r="A4" s="31" t="s">
        <v>1</v>
      </c>
      <c r="B4" s="31" t="s">
        <v>2</v>
      </c>
      <c r="C4" s="31" t="s">
        <v>65</v>
      </c>
      <c r="D4" s="31" t="s">
        <v>62</v>
      </c>
      <c r="E4" s="31" t="s">
        <v>66</v>
      </c>
      <c r="F4" s="31" t="s">
        <v>3</v>
      </c>
      <c r="G4" s="31" t="s">
        <v>63</v>
      </c>
      <c r="H4" s="31" t="s">
        <v>64</v>
      </c>
      <c r="I4" s="31" t="s">
        <v>68</v>
      </c>
      <c r="J4" s="2"/>
      <c r="N4" s="2"/>
      <c r="O4" s="2"/>
      <c r="R4" s="2"/>
      <c r="S4" s="2"/>
      <c r="T4" s="2"/>
      <c r="U4" s="2"/>
    </row>
    <row r="5" spans="1:21" x14ac:dyDescent="0.25">
      <c r="A5" s="2" t="s">
        <v>11</v>
      </c>
      <c r="B5" s="4" t="s">
        <v>39</v>
      </c>
      <c r="C5" s="26">
        <f>VLOOKUP(Table39[[#This Row],[Part]],Prices[],2,FALSE)</f>
        <v>84.7</v>
      </c>
      <c r="D5" s="55">
        <f>VLOOKUP(Table39[[#This Row],[Part]],Prices[],3,FALSE)</f>
        <v>5</v>
      </c>
      <c r="E5" s="5">
        <v>10</v>
      </c>
      <c r="F5" s="26">
        <f>Table39[[#This Row],[Unit Cost]]*Table39[[#This Row],[Quantity]]</f>
        <v>847</v>
      </c>
      <c r="G5" s="32">
        <f>Table39[[#This Row],[Unit Weight]]*Table39[[#This Row],[Quantity]]</f>
        <v>50</v>
      </c>
      <c r="H5" s="27">
        <f>HLOOKUP(Table39[[#This Row],[Total Weight]],Shipping,2)</f>
        <v>0</v>
      </c>
      <c r="I5" s="26">
        <f>Table39[[#This Row],[Total Cost]]+Table39[[#This Row],[Shipping Charge]]</f>
        <v>847</v>
      </c>
      <c r="J5" s="2"/>
      <c r="N5" s="2"/>
      <c r="O5" s="2"/>
      <c r="R5" s="2"/>
      <c r="S5" s="2"/>
      <c r="T5" s="2"/>
      <c r="U5" s="2"/>
    </row>
    <row r="6" spans="1:21" x14ac:dyDescent="0.25">
      <c r="A6" s="2" t="s">
        <v>4</v>
      </c>
      <c r="B6" s="4" t="s">
        <v>42</v>
      </c>
      <c r="C6" s="26">
        <f>VLOOKUP(Table39[[#This Row],[Part]],Prices[],2,FALSE)</f>
        <v>43.9</v>
      </c>
      <c r="D6" s="55">
        <f>VLOOKUP(Table39[[#This Row],[Part]],Prices[],3,FALSE)</f>
        <v>4</v>
      </c>
      <c r="E6" s="5">
        <v>75</v>
      </c>
      <c r="F6" s="26">
        <f>Table39[[#This Row],[Unit Cost]]*Table39[[#This Row],[Quantity]]</f>
        <v>3292.5</v>
      </c>
      <c r="G6" s="32">
        <f>Table39[[#This Row],[Unit Weight]]*Table39[[#This Row],[Quantity]]</f>
        <v>300</v>
      </c>
      <c r="H6" s="27">
        <f>HLOOKUP(Table39[[#This Row],[Total Weight]],Shipping,2)</f>
        <v>50</v>
      </c>
      <c r="I6" s="26">
        <f>Table39[[#This Row],[Total Cost]]+Table39[[#This Row],[Shipping Charge]]</f>
        <v>3342.5</v>
      </c>
      <c r="J6" s="2"/>
      <c r="N6" s="2"/>
      <c r="O6" s="2"/>
      <c r="R6" s="2"/>
      <c r="S6" s="2"/>
      <c r="T6" s="2"/>
      <c r="U6" s="2"/>
    </row>
    <row r="7" spans="1:21" x14ac:dyDescent="0.25">
      <c r="A7" s="2" t="s">
        <v>5</v>
      </c>
      <c r="B7" s="4" t="s">
        <v>52</v>
      </c>
      <c r="C7" s="26">
        <f>VLOOKUP(Table39[[#This Row],[Part]],Prices[],2,FALSE)</f>
        <v>79.69</v>
      </c>
      <c r="D7" s="55">
        <f>VLOOKUP(Table39[[#This Row],[Part]],Prices[],3,FALSE)</f>
        <v>9</v>
      </c>
      <c r="E7" s="5">
        <v>100</v>
      </c>
      <c r="F7" s="26">
        <f>Table39[[#This Row],[Unit Cost]]*Table39[[#This Row],[Quantity]]</f>
        <v>7969</v>
      </c>
      <c r="G7" s="32">
        <f>Table39[[#This Row],[Unit Weight]]*Table39[[#This Row],[Quantity]]</f>
        <v>900</v>
      </c>
      <c r="H7" s="27">
        <f>HLOOKUP(Table39[[#This Row],[Total Weight]],Shipping,2)</f>
        <v>80</v>
      </c>
      <c r="I7" s="26">
        <f>Table39[[#This Row],[Total Cost]]+Table39[[#This Row],[Shipping Charge]]</f>
        <v>8049</v>
      </c>
      <c r="J7" s="2"/>
      <c r="N7" s="2"/>
      <c r="O7" s="2"/>
      <c r="R7" s="2"/>
      <c r="S7" s="2"/>
      <c r="T7" s="2"/>
      <c r="U7" s="2"/>
    </row>
    <row r="8" spans="1:21" x14ac:dyDescent="0.25">
      <c r="A8" s="2" t="s">
        <v>6</v>
      </c>
      <c r="B8" s="4" t="s">
        <v>55</v>
      </c>
      <c r="C8" s="26">
        <f>VLOOKUP(Table39[[#This Row],[Part]],Prices[],2,FALSE)</f>
        <v>28.63</v>
      </c>
      <c r="D8" s="55">
        <f>VLOOKUP(Table39[[#This Row],[Part]],Prices[],3,FALSE)</f>
        <v>6</v>
      </c>
      <c r="E8" s="5">
        <v>20</v>
      </c>
      <c r="F8" s="26">
        <f>Table39[[#This Row],[Unit Cost]]*Table39[[#This Row],[Quantity]]</f>
        <v>572.6</v>
      </c>
      <c r="G8" s="32">
        <f>Table39[[#This Row],[Unit Weight]]*Table39[[#This Row],[Quantity]]</f>
        <v>120</v>
      </c>
      <c r="H8" s="27">
        <f>HLOOKUP(Table39[[#This Row],[Total Weight]],Shipping,2)</f>
        <v>0</v>
      </c>
      <c r="I8" s="26">
        <f>Table39[[#This Row],[Total Cost]]+Table39[[#This Row],[Shipping Charge]]</f>
        <v>572.6</v>
      </c>
      <c r="J8" s="2"/>
      <c r="N8" s="2"/>
      <c r="O8" s="2"/>
      <c r="R8" s="2"/>
      <c r="S8" s="2"/>
      <c r="T8" s="2"/>
      <c r="U8" s="2"/>
    </row>
    <row r="9" spans="1:21" x14ac:dyDescent="0.25">
      <c r="A9" s="2" t="s">
        <v>7</v>
      </c>
      <c r="B9" s="4" t="s">
        <v>40</v>
      </c>
      <c r="C9" s="26">
        <f>VLOOKUP(Table39[[#This Row],[Part]],Prices[],2,FALSE)</f>
        <v>77.8</v>
      </c>
      <c r="D9" s="55">
        <f>VLOOKUP(Table39[[#This Row],[Part]],Prices[],3,FALSE)</f>
        <v>14</v>
      </c>
      <c r="E9" s="5">
        <v>200</v>
      </c>
      <c r="F9" s="26">
        <f>Table39[[#This Row],[Unit Cost]]*Table39[[#This Row],[Quantity]]</f>
        <v>15560</v>
      </c>
      <c r="G9" s="32">
        <f>Table39[[#This Row],[Unit Weight]]*Table39[[#This Row],[Quantity]]</f>
        <v>2800</v>
      </c>
      <c r="H9" s="27">
        <f>HLOOKUP(Table39[[#This Row],[Total Weight]],Shipping,2)</f>
        <v>150</v>
      </c>
      <c r="I9" s="26">
        <f>Table39[[#This Row],[Total Cost]]+Table39[[#This Row],[Shipping Charge]]</f>
        <v>15710</v>
      </c>
      <c r="J9" s="2"/>
      <c r="N9" s="3"/>
      <c r="O9" s="2"/>
      <c r="R9" s="2"/>
      <c r="S9" s="2"/>
      <c r="T9" s="2"/>
      <c r="U9" s="2"/>
    </row>
    <row r="10" spans="1:21" x14ac:dyDescent="0.25">
      <c r="A10" s="2" t="s">
        <v>8</v>
      </c>
      <c r="B10" s="4" t="s">
        <v>58</v>
      </c>
      <c r="C10" s="26">
        <f>VLOOKUP(Table39[[#This Row],[Part]],Prices[],2,FALSE)</f>
        <v>18.829999999999998</v>
      </c>
      <c r="D10" s="55">
        <f>VLOOKUP(Table39[[#This Row],[Part]],Prices[],3,FALSE)</f>
        <v>7</v>
      </c>
      <c r="E10" s="5">
        <v>2</v>
      </c>
      <c r="F10" s="26">
        <f>Table39[[#This Row],[Unit Cost]]*Table39[[#This Row],[Quantity]]</f>
        <v>37.659999999999997</v>
      </c>
      <c r="G10" s="32">
        <f>Table39[[#This Row],[Unit Weight]]*Table39[[#This Row],[Quantity]]</f>
        <v>14</v>
      </c>
      <c r="H10" s="27">
        <f>HLOOKUP(Table39[[#This Row],[Total Weight]],Shipping,2)</f>
        <v>0</v>
      </c>
      <c r="I10" s="26">
        <f>Table39[[#This Row],[Total Cost]]+Table39[[#This Row],[Shipping Charge]]</f>
        <v>37.659999999999997</v>
      </c>
      <c r="J10" s="2"/>
      <c r="K10" s="2"/>
      <c r="N10" s="3"/>
      <c r="O10" s="2"/>
      <c r="R10" s="2"/>
      <c r="S10" s="2"/>
      <c r="T10" s="2"/>
      <c r="U10" s="2"/>
    </row>
    <row r="11" spans="1:21" x14ac:dyDescent="0.25">
      <c r="A11" s="2" t="s">
        <v>9</v>
      </c>
      <c r="B11" s="4" t="s">
        <v>46</v>
      </c>
      <c r="C11" s="26">
        <f>VLOOKUP(Table39[[#This Row],[Part]],Prices[],2,FALSE)</f>
        <v>64.8</v>
      </c>
      <c r="D11" s="55">
        <f>VLOOKUP(Table39[[#This Row],[Part]],Prices[],3,FALSE)</f>
        <v>10</v>
      </c>
      <c r="E11" s="5">
        <v>100</v>
      </c>
      <c r="F11" s="26">
        <f>Table39[[#This Row],[Unit Cost]]*Table39[[#This Row],[Quantity]]</f>
        <v>6480</v>
      </c>
      <c r="G11" s="32">
        <f>Table39[[#This Row],[Unit Weight]]*Table39[[#This Row],[Quantity]]</f>
        <v>1000</v>
      </c>
      <c r="H11" s="27">
        <f>HLOOKUP(Table39[[#This Row],[Total Weight]],Shipping,2)</f>
        <v>90</v>
      </c>
      <c r="I11" s="26">
        <f>Table39[[#This Row],[Total Cost]]+Table39[[#This Row],[Shipping Charge]]</f>
        <v>6570</v>
      </c>
      <c r="J11" s="2"/>
      <c r="K11" s="2"/>
      <c r="L11" s="2"/>
      <c r="M11" s="3"/>
      <c r="N11" s="3"/>
      <c r="O11" s="2"/>
      <c r="R11" s="2"/>
      <c r="S11" s="2"/>
      <c r="T11" s="2"/>
      <c r="U11" s="2"/>
    </row>
    <row r="12" spans="1:21" x14ac:dyDescent="0.25">
      <c r="A12" s="2" t="s">
        <v>10</v>
      </c>
      <c r="B12" s="4" t="s">
        <v>48</v>
      </c>
      <c r="C12" s="26">
        <f>VLOOKUP(Table39[[#This Row],[Part]],Prices[],2,FALSE)</f>
        <v>16.23</v>
      </c>
      <c r="D12" s="55">
        <f>VLOOKUP(Table39[[#This Row],[Part]],Prices[],3,FALSE)</f>
        <v>10</v>
      </c>
      <c r="E12" s="5">
        <v>300</v>
      </c>
      <c r="F12" s="26">
        <f>Table39[[#This Row],[Unit Cost]]*Table39[[#This Row],[Quantity]]</f>
        <v>4869</v>
      </c>
      <c r="G12" s="32">
        <f>Table39[[#This Row],[Unit Weight]]*Table39[[#This Row],[Quantity]]</f>
        <v>3000</v>
      </c>
      <c r="H12" s="27">
        <f>HLOOKUP(Table39[[#This Row],[Total Weight]],Shipping,2)</f>
        <v>150</v>
      </c>
      <c r="I12" s="26">
        <f>Table39[[#This Row],[Total Cost]]+Table39[[#This Row],[Shipping Charge]]</f>
        <v>5019</v>
      </c>
      <c r="J12" s="2"/>
      <c r="K12" s="2"/>
      <c r="L12" s="2"/>
      <c r="M12" s="3"/>
      <c r="N12" s="3"/>
      <c r="O12" s="2"/>
      <c r="R12" s="2"/>
      <c r="S12" s="2"/>
      <c r="T12" s="2"/>
      <c r="U12" s="2"/>
    </row>
    <row r="13" spans="1:21" x14ac:dyDescent="0.25">
      <c r="A13" s="2" t="s">
        <v>12</v>
      </c>
      <c r="B13" s="4" t="s">
        <v>57</v>
      </c>
      <c r="C13" s="26">
        <f>VLOOKUP(Table39[[#This Row],[Part]],Prices[],2,FALSE)</f>
        <v>85.6</v>
      </c>
      <c r="D13" s="55">
        <f>VLOOKUP(Table39[[#This Row],[Part]],Prices[],3,FALSE)</f>
        <v>6</v>
      </c>
      <c r="E13" s="5">
        <v>1</v>
      </c>
      <c r="F13" s="26">
        <f>Table39[[#This Row],[Unit Cost]]*Table39[[#This Row],[Quantity]]</f>
        <v>85.6</v>
      </c>
      <c r="G13" s="32">
        <f>Table39[[#This Row],[Unit Weight]]*Table39[[#This Row],[Quantity]]</f>
        <v>6</v>
      </c>
      <c r="H13" s="27">
        <f>HLOOKUP(Table39[[#This Row],[Total Weight]],Shipping,2)</f>
        <v>0</v>
      </c>
      <c r="I13" s="26">
        <f>Table39[[#This Row],[Total Cost]]+Table39[[#This Row],[Shipping Charge]]</f>
        <v>85.6</v>
      </c>
      <c r="J13" s="2"/>
      <c r="K13" s="2"/>
      <c r="L13" s="2"/>
      <c r="M13" s="2"/>
      <c r="N13" s="2"/>
      <c r="O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21" s="33" customFormat="1" ht="16.5" customHeight="1" x14ac:dyDescent="0.25">
      <c r="A15" s="34" t="s">
        <v>63</v>
      </c>
      <c r="B15" s="36">
        <v>0</v>
      </c>
      <c r="C15" s="37">
        <v>200</v>
      </c>
      <c r="D15" s="36">
        <v>400</v>
      </c>
      <c r="E15" s="37">
        <v>600</v>
      </c>
      <c r="F15" s="36">
        <v>800</v>
      </c>
      <c r="G15" s="37">
        <v>1000</v>
      </c>
      <c r="H15" s="36">
        <v>1200</v>
      </c>
      <c r="I15" s="37">
        <v>1400</v>
      </c>
      <c r="J15" s="36">
        <v>1600</v>
      </c>
      <c r="K15" s="37">
        <v>1800</v>
      </c>
      <c r="L15" s="36">
        <v>2000</v>
      </c>
      <c r="M15" s="37">
        <v>2200</v>
      </c>
    </row>
    <row r="16" spans="1:21" s="33" customFormat="1" ht="16.5" customHeight="1" x14ac:dyDescent="0.25">
      <c r="A16" s="35" t="s">
        <v>13</v>
      </c>
      <c r="B16" s="38">
        <v>0</v>
      </c>
      <c r="C16" s="39">
        <v>50</v>
      </c>
      <c r="D16" s="38">
        <v>60</v>
      </c>
      <c r="E16" s="39">
        <v>70</v>
      </c>
      <c r="F16" s="38">
        <v>80</v>
      </c>
      <c r="G16" s="39">
        <v>90</v>
      </c>
      <c r="H16" s="38">
        <v>100</v>
      </c>
      <c r="I16" s="39">
        <v>110</v>
      </c>
      <c r="J16" s="38">
        <v>120</v>
      </c>
      <c r="K16" s="39">
        <v>130</v>
      </c>
      <c r="L16" s="38">
        <v>140</v>
      </c>
      <c r="M16" s="39">
        <v>150</v>
      </c>
    </row>
    <row r="18" spans="1:15" x14ac:dyDescent="0.25">
      <c r="A18" s="30" t="s">
        <v>67</v>
      </c>
      <c r="B18" s="30" t="s">
        <v>65</v>
      </c>
      <c r="C18" s="30" t="s">
        <v>62</v>
      </c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t="s">
        <v>52</v>
      </c>
      <c r="B19" s="8">
        <v>79.69</v>
      </c>
      <c r="C19" s="29">
        <v>9</v>
      </c>
    </row>
    <row r="20" spans="1:15" x14ac:dyDescent="0.25">
      <c r="A20" t="s">
        <v>41</v>
      </c>
      <c r="B20" s="8">
        <v>17.02</v>
      </c>
      <c r="C20" s="29">
        <v>19</v>
      </c>
    </row>
    <row r="21" spans="1:15" x14ac:dyDescent="0.25">
      <c r="A21" t="s">
        <v>40</v>
      </c>
      <c r="B21" s="8">
        <v>77.8</v>
      </c>
      <c r="C21" s="29">
        <v>14</v>
      </c>
    </row>
    <row r="22" spans="1:15" x14ac:dyDescent="0.25">
      <c r="A22" t="s">
        <v>39</v>
      </c>
      <c r="B22" s="8">
        <v>84.7</v>
      </c>
      <c r="C22" s="29">
        <v>5</v>
      </c>
    </row>
    <row r="23" spans="1:15" x14ac:dyDescent="0.25">
      <c r="A23" t="s">
        <v>59</v>
      </c>
      <c r="B23" s="8">
        <v>34.69</v>
      </c>
      <c r="C23" s="29">
        <v>3</v>
      </c>
    </row>
    <row r="24" spans="1:15" x14ac:dyDescent="0.25">
      <c r="A24" t="s">
        <v>38</v>
      </c>
      <c r="B24" s="8">
        <v>62.47</v>
      </c>
      <c r="C24" s="29">
        <v>12</v>
      </c>
    </row>
    <row r="25" spans="1:15" x14ac:dyDescent="0.25">
      <c r="A25" t="s">
        <v>46</v>
      </c>
      <c r="B25" s="8">
        <v>64.8</v>
      </c>
      <c r="C25" s="29">
        <v>10</v>
      </c>
    </row>
    <row r="26" spans="1:15" x14ac:dyDescent="0.25">
      <c r="A26" t="s">
        <v>60</v>
      </c>
      <c r="B26" s="8">
        <v>29.16</v>
      </c>
      <c r="C26" s="29">
        <v>2</v>
      </c>
    </row>
    <row r="27" spans="1:15" x14ac:dyDescent="0.25">
      <c r="A27" t="s">
        <v>48</v>
      </c>
      <c r="B27" s="8">
        <v>16.23</v>
      </c>
      <c r="C27" s="29">
        <v>10</v>
      </c>
    </row>
    <row r="28" spans="1:15" x14ac:dyDescent="0.25">
      <c r="A28" t="s">
        <v>53</v>
      </c>
      <c r="B28" s="8">
        <v>53.77</v>
      </c>
      <c r="C28" s="29">
        <v>4</v>
      </c>
    </row>
    <row r="29" spans="1:15" x14ac:dyDescent="0.25">
      <c r="A29" t="s">
        <v>51</v>
      </c>
      <c r="B29" s="8">
        <v>56.79</v>
      </c>
      <c r="C29" s="29">
        <v>1</v>
      </c>
    </row>
    <row r="30" spans="1:15" x14ac:dyDescent="0.25">
      <c r="A30" t="s">
        <v>49</v>
      </c>
      <c r="B30" s="8">
        <v>51.05</v>
      </c>
      <c r="C30" s="29">
        <v>10</v>
      </c>
    </row>
    <row r="31" spans="1:15" x14ac:dyDescent="0.25">
      <c r="A31" t="s">
        <v>47</v>
      </c>
      <c r="B31" s="8">
        <v>73.239999999999995</v>
      </c>
      <c r="C31" s="29">
        <v>11</v>
      </c>
    </row>
    <row r="32" spans="1:15" x14ac:dyDescent="0.25">
      <c r="A32" t="s">
        <v>42</v>
      </c>
      <c r="B32" s="8">
        <v>43.9</v>
      </c>
      <c r="C32" s="29">
        <v>4</v>
      </c>
    </row>
    <row r="33" spans="1:3" x14ac:dyDescent="0.25">
      <c r="A33" t="s">
        <v>44</v>
      </c>
      <c r="B33" s="8">
        <v>58.63</v>
      </c>
      <c r="C33" s="29">
        <v>12</v>
      </c>
    </row>
    <row r="34" spans="1:3" x14ac:dyDescent="0.25">
      <c r="A34" t="s">
        <v>54</v>
      </c>
      <c r="B34" s="8">
        <v>76.94</v>
      </c>
      <c r="C34" s="29">
        <v>5</v>
      </c>
    </row>
    <row r="35" spans="1:3" x14ac:dyDescent="0.25">
      <c r="A35" t="s">
        <v>50</v>
      </c>
      <c r="B35" s="8">
        <v>32.340000000000003</v>
      </c>
      <c r="C35" s="29">
        <v>15</v>
      </c>
    </row>
    <row r="36" spans="1:3" x14ac:dyDescent="0.25">
      <c r="A36" t="s">
        <v>58</v>
      </c>
      <c r="B36" s="8">
        <v>18.829999999999998</v>
      </c>
      <c r="C36" s="29">
        <v>7</v>
      </c>
    </row>
    <row r="37" spans="1:3" x14ac:dyDescent="0.25">
      <c r="A37" t="s">
        <v>56</v>
      </c>
      <c r="B37" s="8">
        <v>45.06</v>
      </c>
      <c r="C37" s="29">
        <v>12</v>
      </c>
    </row>
    <row r="38" spans="1:3" x14ac:dyDescent="0.25">
      <c r="A38" t="s">
        <v>43</v>
      </c>
      <c r="B38" s="8">
        <v>46.98</v>
      </c>
      <c r="C38" s="29">
        <v>14</v>
      </c>
    </row>
    <row r="39" spans="1:3" x14ac:dyDescent="0.25">
      <c r="A39" t="s">
        <v>57</v>
      </c>
      <c r="B39" s="8">
        <v>85.6</v>
      </c>
      <c r="C39" s="29">
        <v>6</v>
      </c>
    </row>
    <row r="40" spans="1:3" x14ac:dyDescent="0.25">
      <c r="A40" t="s">
        <v>45</v>
      </c>
      <c r="B40" s="8">
        <v>28.36</v>
      </c>
      <c r="C40" s="29">
        <v>7</v>
      </c>
    </row>
    <row r="41" spans="1:3" x14ac:dyDescent="0.25">
      <c r="A41" t="s">
        <v>37</v>
      </c>
      <c r="B41" s="8">
        <v>81.36</v>
      </c>
      <c r="C41" s="29">
        <v>5</v>
      </c>
    </row>
    <row r="42" spans="1:3" x14ac:dyDescent="0.25">
      <c r="A42" t="s">
        <v>55</v>
      </c>
      <c r="B42" s="8">
        <v>28.63</v>
      </c>
      <c r="C42" s="29">
        <v>6</v>
      </c>
    </row>
  </sheetData>
  <mergeCells count="2">
    <mergeCell ref="A1:I1"/>
    <mergeCell ref="A2:I2"/>
  </mergeCells>
  <dataValidations disablePrompts="1" count="1">
    <dataValidation type="list" allowBlank="1" showInputMessage="1" showErrorMessage="1" sqref="B5:B13" xr:uid="{511E4AAE-B081-425D-B0A7-18D20CED5B8E}">
      <formula1>$A$19:$A$42</formula1>
    </dataValidation>
  </dataValidations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C3B18-99EE-49D8-9600-12447DCF57BA}">
  <sheetPr>
    <pageSetUpPr fitToPage="1"/>
  </sheetPr>
  <dimension ref="A1:I12"/>
  <sheetViews>
    <sheetView showGridLines="0" zoomScale="130" zoomScaleNormal="130" workbookViewId="0"/>
  </sheetViews>
  <sheetFormatPr defaultColWidth="8.88671875" defaultRowHeight="13.2" x14ac:dyDescent="0.25"/>
  <cols>
    <col min="1" max="1" width="12.5546875" style="6" customWidth="1"/>
    <col min="2" max="9" width="8.33203125" style="6" customWidth="1"/>
    <col min="10" max="16384" width="8.88671875" style="6"/>
  </cols>
  <sheetData>
    <row r="1" spans="1:9" ht="15.6" x14ac:dyDescent="0.3">
      <c r="A1" s="56" t="s">
        <v>375</v>
      </c>
      <c r="B1" s="56"/>
      <c r="C1" s="56"/>
      <c r="D1" s="56"/>
      <c r="E1" s="56"/>
      <c r="F1" s="56"/>
      <c r="G1" s="56"/>
      <c r="H1" s="56"/>
      <c r="I1" s="56"/>
    </row>
    <row r="2" spans="1:9" ht="15.6" x14ac:dyDescent="0.3">
      <c r="A2" s="58" t="s">
        <v>30</v>
      </c>
      <c r="B2" s="58"/>
      <c r="C2" s="58"/>
      <c r="D2" s="58"/>
      <c r="E2" s="58"/>
      <c r="F2" s="58"/>
      <c r="G2" s="58"/>
      <c r="H2" s="58"/>
      <c r="I2" s="58"/>
    </row>
    <row r="3" spans="1:9" ht="13.8" thickBot="1" x14ac:dyDescent="0.3"/>
    <row r="4" spans="1:9" ht="13.8" thickBot="1" x14ac:dyDescent="0.3">
      <c r="A4" s="25"/>
      <c r="B4" s="16" t="s">
        <v>17</v>
      </c>
      <c r="C4" s="11" t="s">
        <v>18</v>
      </c>
      <c r="D4" s="11" t="s">
        <v>31</v>
      </c>
      <c r="E4" s="11" t="s">
        <v>18</v>
      </c>
      <c r="F4" s="11" t="s">
        <v>32</v>
      </c>
      <c r="G4" s="11" t="s">
        <v>18</v>
      </c>
      <c r="H4" s="11" t="s">
        <v>33</v>
      </c>
      <c r="I4" s="12" t="s">
        <v>18</v>
      </c>
    </row>
    <row r="5" spans="1:9" x14ac:dyDescent="0.25">
      <c r="A5" s="9" t="s">
        <v>22</v>
      </c>
      <c r="B5" s="17">
        <v>49750</v>
      </c>
      <c r="C5" s="7">
        <v>51000</v>
      </c>
      <c r="D5" s="7">
        <v>55250</v>
      </c>
      <c r="E5" s="7">
        <v>55000</v>
      </c>
      <c r="F5" s="7"/>
      <c r="G5" s="7"/>
      <c r="H5" s="7"/>
      <c r="I5" s="18"/>
    </row>
    <row r="6" spans="1:9" x14ac:dyDescent="0.25">
      <c r="A6" s="9" t="s">
        <v>23</v>
      </c>
      <c r="B6" s="17">
        <v>55500</v>
      </c>
      <c r="C6" s="7">
        <v>55000</v>
      </c>
      <c r="D6" s="7">
        <v>59000</v>
      </c>
      <c r="E6" s="7">
        <v>60000</v>
      </c>
      <c r="F6" s="7"/>
      <c r="G6" s="7"/>
      <c r="H6" s="7"/>
      <c r="I6" s="18"/>
    </row>
    <row r="7" spans="1:9" x14ac:dyDescent="0.25">
      <c r="A7" s="9" t="s">
        <v>24</v>
      </c>
      <c r="B7" s="17">
        <v>37750</v>
      </c>
      <c r="C7" s="7">
        <v>40000</v>
      </c>
      <c r="D7" s="7">
        <v>41000</v>
      </c>
      <c r="E7" s="7">
        <v>42000</v>
      </c>
      <c r="F7" s="7"/>
      <c r="G7" s="7"/>
      <c r="H7" s="7"/>
      <c r="I7" s="18"/>
    </row>
    <row r="8" spans="1:9" x14ac:dyDescent="0.25">
      <c r="A8" s="9" t="s">
        <v>25</v>
      </c>
      <c r="B8" s="17">
        <v>83750</v>
      </c>
      <c r="C8" s="7">
        <v>75000</v>
      </c>
      <c r="D8" s="7">
        <v>86500</v>
      </c>
      <c r="E8" s="7">
        <v>85000</v>
      </c>
      <c r="F8" s="7"/>
      <c r="G8" s="7"/>
      <c r="H8" s="7"/>
      <c r="I8" s="18"/>
    </row>
    <row r="9" spans="1:9" x14ac:dyDescent="0.25">
      <c r="A9" s="9" t="s">
        <v>26</v>
      </c>
      <c r="B9" s="17">
        <v>76200</v>
      </c>
      <c r="C9" s="7">
        <v>80000</v>
      </c>
      <c r="D9" s="7">
        <v>79500</v>
      </c>
      <c r="E9" s="7">
        <v>82000</v>
      </c>
      <c r="F9" s="7"/>
      <c r="G9" s="7"/>
      <c r="H9" s="7"/>
      <c r="I9" s="18"/>
    </row>
    <row r="10" spans="1:9" ht="13.8" thickBot="1" x14ac:dyDescent="0.3">
      <c r="A10" s="9" t="s">
        <v>27</v>
      </c>
      <c r="B10" s="17">
        <v>134000</v>
      </c>
      <c r="C10" s="7">
        <v>100000</v>
      </c>
      <c r="D10" s="7">
        <v>141000</v>
      </c>
      <c r="E10" s="7">
        <v>140000</v>
      </c>
      <c r="F10" s="7"/>
      <c r="G10" s="7"/>
      <c r="H10" s="7"/>
      <c r="I10" s="18"/>
    </row>
    <row r="11" spans="1:9" x14ac:dyDescent="0.25">
      <c r="A11" s="20" t="s">
        <v>28</v>
      </c>
      <c r="B11" s="21">
        <f>SUM(B5:B10)</f>
        <v>436950</v>
      </c>
      <c r="C11" s="22">
        <f>SUM(C5:C10)</f>
        <v>401000</v>
      </c>
      <c r="D11" s="23">
        <f t="shared" ref="D11:I11" si="0">SUM(D5:D10)</f>
        <v>462250</v>
      </c>
      <c r="E11" s="23">
        <f t="shared" si="0"/>
        <v>464000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I11" s="24">
        <f t="shared" si="0"/>
        <v>0</v>
      </c>
    </row>
    <row r="12" spans="1:9" ht="13.8" thickBot="1" x14ac:dyDescent="0.3">
      <c r="A12" s="10" t="s">
        <v>29</v>
      </c>
      <c r="B12" s="19">
        <f>IFERROR(AVERAGE(B5:B10),0)</f>
        <v>72825</v>
      </c>
      <c r="C12" s="14">
        <f t="shared" ref="C12:I12" si="1">IFERROR(AVERAGE(C5:C10),0)</f>
        <v>66833.333333333328</v>
      </c>
      <c r="D12" s="13">
        <f t="shared" si="1"/>
        <v>77041.666666666672</v>
      </c>
      <c r="E12" s="13">
        <f t="shared" si="1"/>
        <v>77333.333333333328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5">
        <f t="shared" si="1"/>
        <v>0</v>
      </c>
    </row>
  </sheetData>
  <mergeCells count="1">
    <mergeCell ref="A2:I2"/>
  </mergeCells>
  <printOptions horizontalCentered="1" verticalCentered="1"/>
  <pageMargins left="0.75" right="0.75" top="1" bottom="1" header="0.5" footer="0.5"/>
  <pageSetup orientation="landscape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4F42D-5F33-4A5D-B8FD-231671E8727E}">
  <dimension ref="A1:IT323"/>
  <sheetViews>
    <sheetView showGridLines="0" zoomScale="115" zoomScaleNormal="115" workbookViewId="0"/>
  </sheetViews>
  <sheetFormatPr defaultColWidth="13.6640625" defaultRowHeight="13.2" x14ac:dyDescent="0.25"/>
  <cols>
    <col min="1" max="1" width="19.109375" customWidth="1"/>
    <col min="2" max="2" width="7.5546875" bestFit="1" customWidth="1"/>
    <col min="3" max="7" width="12" bestFit="1" customWidth="1"/>
    <col min="8" max="8" width="6.5546875" bestFit="1" customWidth="1"/>
    <col min="9" max="9" width="9.109375" bestFit="1" customWidth="1"/>
    <col min="10" max="10" width="13.6640625" style="6" customWidth="1"/>
    <col min="11" max="11" width="9.33203125" style="6" customWidth="1"/>
    <col min="12" max="13" width="9.44140625" style="6" customWidth="1"/>
    <col min="14" max="14" width="9.33203125" style="6" customWidth="1"/>
    <col min="15" max="15" width="9.88671875" style="6" customWidth="1"/>
    <col min="16" max="16384" width="13.6640625" style="6"/>
  </cols>
  <sheetData>
    <row r="1" spans="1:254" ht="17.399999999999999" x14ac:dyDescent="0.3">
      <c r="B1" s="59" t="s">
        <v>61</v>
      </c>
      <c r="C1" s="59"/>
      <c r="D1" s="59"/>
      <c r="E1" s="59"/>
      <c r="F1" s="59"/>
      <c r="G1" s="59"/>
      <c r="H1" s="43"/>
      <c r="I1" s="44" t="s">
        <v>372</v>
      </c>
    </row>
    <row r="2" spans="1:254" ht="17.399999999999999" x14ac:dyDescent="0.3">
      <c r="B2" s="59" t="s">
        <v>69</v>
      </c>
      <c r="C2" s="59"/>
      <c r="D2" s="59"/>
      <c r="E2" s="59"/>
      <c r="F2" s="59"/>
      <c r="G2" s="59"/>
      <c r="H2" s="43"/>
      <c r="I2" s="45">
        <v>8.5000000000000006E-2</v>
      </c>
    </row>
    <row r="3" spans="1:254" x14ac:dyDescent="0.25">
      <c r="L3" s="7"/>
    </row>
    <row r="4" spans="1:254" x14ac:dyDescent="0.25">
      <c r="A4" t="s">
        <v>371</v>
      </c>
      <c r="B4" s="42" t="s">
        <v>14</v>
      </c>
      <c r="C4" s="42" t="s">
        <v>15</v>
      </c>
      <c r="D4" s="42" t="s">
        <v>16</v>
      </c>
      <c r="E4" s="42" t="s">
        <v>17</v>
      </c>
      <c r="F4" s="42" t="s">
        <v>18</v>
      </c>
      <c r="G4" s="42" t="s">
        <v>19</v>
      </c>
      <c r="H4" s="42" t="s">
        <v>20</v>
      </c>
      <c r="I4" s="42" t="s">
        <v>21</v>
      </c>
      <c r="J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x14ac:dyDescent="0.25">
      <c r="A5" t="s">
        <v>71</v>
      </c>
      <c r="B5" s="41">
        <v>45717</v>
      </c>
      <c r="C5" s="41">
        <v>62417</v>
      </c>
      <c r="D5" s="41">
        <v>45539</v>
      </c>
      <c r="E5" s="41">
        <f t="shared" ref="E5:E68" si="0">SUM(B5:D5)</f>
        <v>153673</v>
      </c>
      <c r="F5" s="41">
        <v>155147</v>
      </c>
      <c r="G5" s="41">
        <f>IF(Table46[[#This Row],[Qtr1]]&gt;=Table46[[#This Row],[Quota]],Table46[[#This Row],[Qtr1]]*Bonus,0)</f>
        <v>0</v>
      </c>
      <c r="H5" s="28">
        <v>2</v>
      </c>
      <c r="I5" s="41">
        <f>IF(Table46[[#This Row],[Status]]=1,Table46[[#This Row],[Bonus]]*Twenty,IF(Table46[[#This Row],[Status]]=2,Table46[[#This Row],[Bonus]]*Twelve,Table46[[#This Row],[Bonus]]*Eight))</f>
        <v>0</v>
      </c>
    </row>
    <row r="6" spans="1:254" x14ac:dyDescent="0.25">
      <c r="A6" t="s">
        <v>72</v>
      </c>
      <c r="B6" s="41">
        <v>16503</v>
      </c>
      <c r="C6" s="41">
        <v>57976</v>
      </c>
      <c r="D6" s="41">
        <v>68368</v>
      </c>
      <c r="E6" s="41">
        <f t="shared" si="0"/>
        <v>142847</v>
      </c>
      <c r="F6" s="41">
        <v>144688</v>
      </c>
      <c r="G6" s="41">
        <f>IF(Table46[[#This Row],[Qtr1]]&gt;=Table46[[#This Row],[Quota]],Table46[[#This Row],[Qtr1]]*Bonus,0)</f>
        <v>0</v>
      </c>
      <c r="H6" s="28">
        <v>3</v>
      </c>
      <c r="I6" s="41">
        <f>IF(Table46[[#This Row],[Status]]=1,Table46[[#This Row],[Bonus]]*Twenty,IF(Table46[[#This Row],[Status]]=2,Table46[[#This Row],[Bonus]]*Twelve,Table46[[#This Row],[Bonus]]*Eight))</f>
        <v>0</v>
      </c>
    </row>
    <row r="7" spans="1:254" x14ac:dyDescent="0.25">
      <c r="A7" t="s">
        <v>73</v>
      </c>
      <c r="B7" s="41">
        <v>15800</v>
      </c>
      <c r="C7" s="41">
        <v>57768</v>
      </c>
      <c r="D7" s="41">
        <v>33704</v>
      </c>
      <c r="E7" s="41">
        <f t="shared" si="0"/>
        <v>107272</v>
      </c>
      <c r="F7" s="41">
        <v>105808</v>
      </c>
      <c r="G7" s="41">
        <f>IF(Table46[[#This Row],[Qtr1]]&gt;=Table46[[#This Row],[Quota]],Table46[[#This Row],[Qtr1]]*Bonus,0)</f>
        <v>9118.1200000000008</v>
      </c>
      <c r="H7" s="28">
        <v>2</v>
      </c>
      <c r="I7" s="41">
        <f>IF(Table46[[#This Row],[Status]]=1,Table46[[#This Row],[Bonus]]*Twenty,IF(Table46[[#This Row],[Status]]=2,Table46[[#This Row],[Bonus]]*Twelve,Table46[[#This Row],[Bonus]]*Eight))</f>
        <v>1094.1744000000001</v>
      </c>
    </row>
    <row r="8" spans="1:254" x14ac:dyDescent="0.25">
      <c r="A8" t="s">
        <v>74</v>
      </c>
      <c r="B8" s="41">
        <v>57866</v>
      </c>
      <c r="C8" s="41">
        <v>25947</v>
      </c>
      <c r="D8" s="41">
        <v>55757</v>
      </c>
      <c r="E8" s="41">
        <f t="shared" si="0"/>
        <v>139570</v>
      </c>
      <c r="F8" s="41">
        <v>137626</v>
      </c>
      <c r="G8" s="41">
        <f>IF(Table46[[#This Row],[Qtr1]]&gt;=Table46[[#This Row],[Quota]],Table46[[#This Row],[Qtr1]]*Bonus,0)</f>
        <v>11863.45</v>
      </c>
      <c r="H8" s="28">
        <v>2</v>
      </c>
      <c r="I8" s="41">
        <f>IF(Table46[[#This Row],[Status]]=1,Table46[[#This Row],[Bonus]]*Twenty,IF(Table46[[#This Row],[Status]]=2,Table46[[#This Row],[Bonus]]*Twelve,Table46[[#This Row],[Bonus]]*Eight))</f>
        <v>1423.614</v>
      </c>
      <c r="L8" s="7"/>
    </row>
    <row r="9" spans="1:254" x14ac:dyDescent="0.25">
      <c r="A9" t="s">
        <v>75</v>
      </c>
      <c r="B9" s="41">
        <v>57987</v>
      </c>
      <c r="C9" s="41">
        <v>44053</v>
      </c>
      <c r="D9" s="41">
        <v>63830</v>
      </c>
      <c r="E9" s="41">
        <f t="shared" si="0"/>
        <v>165870</v>
      </c>
      <c r="F9" s="41">
        <v>165870</v>
      </c>
      <c r="G9" s="41">
        <f>IF(Table46[[#This Row],[Qtr1]]&gt;=Table46[[#This Row],[Quota]],Table46[[#This Row],[Qtr1]]*Bonus,0)</f>
        <v>14098.95</v>
      </c>
      <c r="H9" s="28">
        <v>1</v>
      </c>
      <c r="I9" s="41">
        <f>IF(Table46[[#This Row],[Status]]=1,Table46[[#This Row],[Bonus]]*Twenty,IF(Table46[[#This Row],[Status]]=2,Table46[[#This Row],[Bonus]]*Twelve,Table46[[#This Row],[Bonus]]*Eight))</f>
        <v>2819.7900000000004</v>
      </c>
      <c r="K9" s="60" t="s">
        <v>373</v>
      </c>
      <c r="L9" s="61"/>
    </row>
    <row r="10" spans="1:254" x14ac:dyDescent="0.25">
      <c r="A10" t="s">
        <v>76</v>
      </c>
      <c r="B10" s="41">
        <v>40463</v>
      </c>
      <c r="C10" s="41">
        <v>18970</v>
      </c>
      <c r="D10" s="41">
        <v>12644</v>
      </c>
      <c r="E10" s="41">
        <f t="shared" si="0"/>
        <v>72077</v>
      </c>
      <c r="F10" s="41">
        <v>72077</v>
      </c>
      <c r="G10" s="41">
        <f>IF(Table46[[#This Row],[Qtr1]]&gt;=Table46[[#This Row],[Quota]],Table46[[#This Row],[Qtr1]]*Bonus,0)</f>
        <v>6126.5450000000001</v>
      </c>
      <c r="H10" s="28">
        <v>3</v>
      </c>
      <c r="I10" s="41">
        <f>IF(Table46[[#This Row],[Status]]=1,Table46[[#This Row],[Bonus]]*Twenty,IF(Table46[[#This Row],[Status]]=2,Table46[[#This Row],[Bonus]]*Twelve,Table46[[#This Row],[Bonus]]*Eight))</f>
        <v>490.12360000000001</v>
      </c>
      <c r="K10" s="48">
        <v>1</v>
      </c>
      <c r="L10" s="49">
        <v>0.2</v>
      </c>
    </row>
    <row r="11" spans="1:254" x14ac:dyDescent="0.25">
      <c r="A11" t="s">
        <v>77</v>
      </c>
      <c r="B11" s="41">
        <v>42690</v>
      </c>
      <c r="C11" s="41">
        <v>34034</v>
      </c>
      <c r="D11" s="41">
        <v>49573</v>
      </c>
      <c r="E11" s="41">
        <f t="shared" si="0"/>
        <v>126297</v>
      </c>
      <c r="F11" s="41">
        <v>126297</v>
      </c>
      <c r="G11" s="41">
        <f>IF(Table46[[#This Row],[Qtr1]]&gt;=Table46[[#This Row],[Quota]],Table46[[#This Row],[Qtr1]]*Bonus,0)</f>
        <v>10735.245000000001</v>
      </c>
      <c r="H11" s="28">
        <v>3</v>
      </c>
      <c r="I11" s="41">
        <f>IF(Table46[[#This Row],[Status]]=1,Table46[[#This Row],[Bonus]]*Twenty,IF(Table46[[#This Row],[Status]]=2,Table46[[#This Row],[Bonus]]*Twelve,Table46[[#This Row],[Bonus]]*Eight))</f>
        <v>858.81960000000004</v>
      </c>
      <c r="K11" s="50">
        <v>2</v>
      </c>
      <c r="L11" s="51">
        <v>0.12</v>
      </c>
    </row>
    <row r="12" spans="1:254" x14ac:dyDescent="0.25">
      <c r="A12" t="s">
        <v>78</v>
      </c>
      <c r="B12" s="41">
        <v>18328</v>
      </c>
      <c r="C12" s="41">
        <v>16483</v>
      </c>
      <c r="D12" s="41">
        <v>51363</v>
      </c>
      <c r="E12" s="41">
        <f t="shared" si="0"/>
        <v>86174</v>
      </c>
      <c r="F12" s="41">
        <v>87457</v>
      </c>
      <c r="G12" s="41">
        <f>IF(Table46[[#This Row],[Qtr1]]&gt;=Table46[[#This Row],[Quota]],Table46[[#This Row],[Qtr1]]*Bonus,0)</f>
        <v>0</v>
      </c>
      <c r="H12" s="28">
        <v>2</v>
      </c>
      <c r="I12" s="41">
        <f>IF(Table46[[#This Row],[Status]]=1,Table46[[#This Row],[Bonus]]*Twenty,IF(Table46[[#This Row],[Status]]=2,Table46[[#This Row],[Bonus]]*Twelve,Table46[[#This Row],[Bonus]]*Eight))</f>
        <v>0</v>
      </c>
      <c r="K12" s="46">
        <v>3</v>
      </c>
      <c r="L12" s="47">
        <v>0.08</v>
      </c>
    </row>
    <row r="13" spans="1:254" x14ac:dyDescent="0.25">
      <c r="A13" t="s">
        <v>79</v>
      </c>
      <c r="B13" s="41">
        <v>28418</v>
      </c>
      <c r="C13" s="41">
        <v>69810</v>
      </c>
      <c r="D13" s="41">
        <v>23062</v>
      </c>
      <c r="E13" s="41">
        <f t="shared" si="0"/>
        <v>121290</v>
      </c>
      <c r="F13" s="41">
        <v>119533</v>
      </c>
      <c r="G13" s="41">
        <f>IF(Table46[[#This Row],[Qtr1]]&gt;=Table46[[#This Row],[Quota]],Table46[[#This Row],[Qtr1]]*Bonus,0)</f>
        <v>10309.650000000001</v>
      </c>
      <c r="H13" s="28">
        <v>1</v>
      </c>
      <c r="I13" s="41">
        <f>IF(Table46[[#This Row],[Status]]=1,Table46[[#This Row],[Bonus]]*Twenty,IF(Table46[[#This Row],[Status]]=2,Table46[[#This Row],[Bonus]]*Twelve,Table46[[#This Row],[Bonus]]*Eight))</f>
        <v>2061.9300000000003</v>
      </c>
      <c r="L13" s="7"/>
    </row>
    <row r="14" spans="1:254" x14ac:dyDescent="0.25">
      <c r="A14" t="s">
        <v>80</v>
      </c>
      <c r="B14" s="41">
        <v>62739</v>
      </c>
      <c r="C14" s="41">
        <v>60167</v>
      </c>
      <c r="D14" s="41">
        <v>60931</v>
      </c>
      <c r="E14" s="41">
        <f t="shared" si="0"/>
        <v>183837</v>
      </c>
      <c r="F14" s="41">
        <v>181943</v>
      </c>
      <c r="G14" s="41">
        <f>IF(Table46[[#This Row],[Qtr1]]&gt;=Table46[[#This Row],[Quota]],Table46[[#This Row],[Qtr1]]*Bonus,0)</f>
        <v>15626.145</v>
      </c>
      <c r="H14" s="28">
        <v>1</v>
      </c>
      <c r="I14" s="41">
        <f>IF(Table46[[#This Row],[Status]]=1,Table46[[#This Row],[Bonus]]*Twenty,IF(Table46[[#This Row],[Status]]=2,Table46[[#This Row],[Bonus]]*Twelve,Table46[[#This Row],[Bonus]]*Eight))</f>
        <v>3125.2290000000003</v>
      </c>
      <c r="L14" s="7"/>
    </row>
    <row r="15" spans="1:254" x14ac:dyDescent="0.25">
      <c r="A15" t="s">
        <v>81</v>
      </c>
      <c r="B15" s="41">
        <v>49412</v>
      </c>
      <c r="C15" s="41">
        <v>29079</v>
      </c>
      <c r="D15" s="41">
        <v>69996</v>
      </c>
      <c r="E15" s="41">
        <f t="shared" si="0"/>
        <v>148487</v>
      </c>
      <c r="F15" s="41">
        <v>149819</v>
      </c>
      <c r="G15" s="41">
        <f>IF(Table46[[#This Row],[Qtr1]]&gt;=Table46[[#This Row],[Quota]],Table46[[#This Row],[Qtr1]]*Bonus,0)</f>
        <v>0</v>
      </c>
      <c r="H15" s="28">
        <v>3</v>
      </c>
      <c r="I15" s="41">
        <f>IF(Table46[[#This Row],[Status]]=1,Table46[[#This Row],[Bonus]]*Twenty,IF(Table46[[#This Row],[Status]]=2,Table46[[#This Row],[Bonus]]*Twelve,Table46[[#This Row],[Bonus]]*Eight))</f>
        <v>0</v>
      </c>
      <c r="L15" s="7"/>
    </row>
    <row r="16" spans="1:254" x14ac:dyDescent="0.25">
      <c r="A16" t="s">
        <v>82</v>
      </c>
      <c r="B16" s="41">
        <v>42531</v>
      </c>
      <c r="C16" s="41">
        <v>13882</v>
      </c>
      <c r="D16" s="41">
        <v>35551</v>
      </c>
      <c r="E16" s="41">
        <f t="shared" si="0"/>
        <v>91964</v>
      </c>
      <c r="F16" s="41">
        <v>90822</v>
      </c>
      <c r="G16" s="41">
        <f>IF(Table46[[#This Row],[Qtr1]]&gt;=Table46[[#This Row],[Quota]],Table46[[#This Row],[Qtr1]]*Bonus,0)</f>
        <v>7816.9400000000005</v>
      </c>
      <c r="H16" s="28">
        <v>3</v>
      </c>
      <c r="I16" s="41">
        <f>IF(Table46[[#This Row],[Status]]=1,Table46[[#This Row],[Bonus]]*Twenty,IF(Table46[[#This Row],[Status]]=2,Table46[[#This Row],[Bonus]]*Twelve,Table46[[#This Row],[Bonus]]*Eight))</f>
        <v>625.35520000000008</v>
      </c>
      <c r="L16" s="7"/>
    </row>
    <row r="17" spans="1:12" x14ac:dyDescent="0.25">
      <c r="A17" t="s">
        <v>83</v>
      </c>
      <c r="B17" s="41">
        <v>43150</v>
      </c>
      <c r="C17" s="41">
        <v>15999</v>
      </c>
      <c r="D17" s="41">
        <v>54415</v>
      </c>
      <c r="E17" s="41">
        <f t="shared" si="0"/>
        <v>113564</v>
      </c>
      <c r="F17" s="41">
        <v>111882</v>
      </c>
      <c r="G17" s="41">
        <f>IF(Table46[[#This Row],[Qtr1]]&gt;=Table46[[#This Row],[Quota]],Table46[[#This Row],[Qtr1]]*Bonus,0)</f>
        <v>9652.94</v>
      </c>
      <c r="H17" s="28">
        <v>2</v>
      </c>
      <c r="I17" s="41">
        <f>IF(Table46[[#This Row],[Status]]=1,Table46[[#This Row],[Bonus]]*Twenty,IF(Table46[[#This Row],[Status]]=2,Table46[[#This Row],[Bonus]]*Twelve,Table46[[#This Row],[Bonus]]*Eight))</f>
        <v>1158.3528000000001</v>
      </c>
      <c r="L17" s="7"/>
    </row>
    <row r="18" spans="1:12" x14ac:dyDescent="0.25">
      <c r="A18" t="s">
        <v>84</v>
      </c>
      <c r="B18" s="41">
        <v>60894</v>
      </c>
      <c r="C18" s="41">
        <v>52466</v>
      </c>
      <c r="D18" s="41">
        <v>33352</v>
      </c>
      <c r="E18" s="41">
        <f t="shared" si="0"/>
        <v>146712</v>
      </c>
      <c r="F18" s="41">
        <v>144909</v>
      </c>
      <c r="G18" s="41">
        <f>IF(Table46[[#This Row],[Qtr1]]&gt;=Table46[[#This Row],[Quota]],Table46[[#This Row],[Qtr1]]*Bonus,0)</f>
        <v>12470.52</v>
      </c>
      <c r="H18" s="28">
        <v>2</v>
      </c>
      <c r="I18" s="41">
        <f>IF(Table46[[#This Row],[Status]]=1,Table46[[#This Row],[Bonus]]*Twenty,IF(Table46[[#This Row],[Status]]=2,Table46[[#This Row],[Bonus]]*Twelve,Table46[[#This Row],[Bonus]]*Eight))</f>
        <v>1496.4623999999999</v>
      </c>
      <c r="L18" s="7"/>
    </row>
    <row r="19" spans="1:12" x14ac:dyDescent="0.25">
      <c r="A19" t="s">
        <v>85</v>
      </c>
      <c r="B19" s="41">
        <v>21354</v>
      </c>
      <c r="C19" s="41">
        <v>23256</v>
      </c>
      <c r="D19" s="41">
        <v>63516</v>
      </c>
      <c r="E19" s="41">
        <f t="shared" si="0"/>
        <v>108126</v>
      </c>
      <c r="F19" s="41">
        <v>106580</v>
      </c>
      <c r="G19" s="41">
        <f>IF(Table46[[#This Row],[Qtr1]]&gt;=Table46[[#This Row],[Quota]],Table46[[#This Row],[Qtr1]]*Bonus,0)</f>
        <v>9190.7100000000009</v>
      </c>
      <c r="H19" s="28">
        <v>2</v>
      </c>
      <c r="I19" s="41">
        <f>IF(Table46[[#This Row],[Status]]=1,Table46[[#This Row],[Bonus]]*Twenty,IF(Table46[[#This Row],[Status]]=2,Table46[[#This Row],[Bonus]]*Twelve,Table46[[#This Row],[Bonus]]*Eight))</f>
        <v>1102.8852000000002</v>
      </c>
      <c r="L19" s="7"/>
    </row>
    <row r="20" spans="1:12" x14ac:dyDescent="0.25">
      <c r="A20" t="s">
        <v>86</v>
      </c>
      <c r="B20" s="41">
        <v>16738</v>
      </c>
      <c r="C20" s="41">
        <v>48055</v>
      </c>
      <c r="D20" s="41">
        <v>32328</v>
      </c>
      <c r="E20" s="41">
        <f t="shared" si="0"/>
        <v>97121</v>
      </c>
      <c r="F20" s="41">
        <v>97121</v>
      </c>
      <c r="G20" s="41">
        <f>IF(Table46[[#This Row],[Qtr1]]&gt;=Table46[[#This Row],[Quota]],Table46[[#This Row],[Qtr1]]*Bonus,0)</f>
        <v>8255.2849999999999</v>
      </c>
      <c r="H20" s="28">
        <v>1</v>
      </c>
      <c r="I20" s="41">
        <f>IF(Table46[[#This Row],[Status]]=1,Table46[[#This Row],[Bonus]]*Twenty,IF(Table46[[#This Row],[Status]]=2,Table46[[#This Row],[Bonus]]*Twelve,Table46[[#This Row],[Bonus]]*Eight))</f>
        <v>1651.057</v>
      </c>
      <c r="L20" s="7"/>
    </row>
    <row r="21" spans="1:12" x14ac:dyDescent="0.25">
      <c r="A21" t="s">
        <v>87</v>
      </c>
      <c r="B21" s="41">
        <v>13245</v>
      </c>
      <c r="C21" s="41">
        <v>42965</v>
      </c>
      <c r="D21" s="41">
        <v>36793</v>
      </c>
      <c r="E21" s="41">
        <f t="shared" si="0"/>
        <v>93003</v>
      </c>
      <c r="F21" s="41">
        <v>93003</v>
      </c>
      <c r="G21" s="41">
        <f>IF(Table46[[#This Row],[Qtr1]]&gt;=Table46[[#This Row],[Quota]],Table46[[#This Row],[Qtr1]]*Bonus,0)</f>
        <v>7905.255000000001</v>
      </c>
      <c r="H21" s="28">
        <v>2</v>
      </c>
      <c r="I21" s="41">
        <f>IF(Table46[[#This Row],[Status]]=1,Table46[[#This Row],[Bonus]]*Twenty,IF(Table46[[#This Row],[Status]]=2,Table46[[#This Row],[Bonus]]*Twelve,Table46[[#This Row],[Bonus]]*Eight))</f>
        <v>948.63060000000007</v>
      </c>
      <c r="L21" s="7"/>
    </row>
    <row r="22" spans="1:12" x14ac:dyDescent="0.25">
      <c r="A22" t="s">
        <v>88</v>
      </c>
      <c r="B22" s="41">
        <v>31193</v>
      </c>
      <c r="C22" s="41">
        <v>17751</v>
      </c>
      <c r="D22" s="41">
        <v>16865</v>
      </c>
      <c r="E22" s="41">
        <f t="shared" si="0"/>
        <v>65809</v>
      </c>
      <c r="F22" s="41">
        <v>64057</v>
      </c>
      <c r="G22" s="41">
        <f>IF(Table46[[#This Row],[Qtr1]]&gt;=Table46[[#This Row],[Quota]],Table46[[#This Row],[Qtr1]]*Bonus,0)</f>
        <v>5593.7650000000003</v>
      </c>
      <c r="H22" s="28">
        <v>3</v>
      </c>
      <c r="I22" s="41">
        <f>IF(Table46[[#This Row],[Status]]=1,Table46[[#This Row],[Bonus]]*Twenty,IF(Table46[[#This Row],[Status]]=2,Table46[[#This Row],[Bonus]]*Twelve,Table46[[#This Row],[Bonus]]*Eight))</f>
        <v>447.50120000000004</v>
      </c>
      <c r="L22" s="7"/>
    </row>
    <row r="23" spans="1:12" x14ac:dyDescent="0.25">
      <c r="A23" t="s">
        <v>89</v>
      </c>
      <c r="B23" s="41">
        <v>62331</v>
      </c>
      <c r="C23" s="41">
        <v>36312</v>
      </c>
      <c r="D23" s="41">
        <v>20667</v>
      </c>
      <c r="E23" s="41">
        <f t="shared" si="0"/>
        <v>119310</v>
      </c>
      <c r="F23" s="41">
        <v>117839</v>
      </c>
      <c r="G23" s="41">
        <f>IF(Table46[[#This Row],[Qtr1]]&gt;=Table46[[#This Row],[Quota]],Table46[[#This Row],[Qtr1]]*Bonus,0)</f>
        <v>10141.35</v>
      </c>
      <c r="H23" s="28">
        <v>1</v>
      </c>
      <c r="I23" s="41">
        <f>IF(Table46[[#This Row],[Status]]=1,Table46[[#This Row],[Bonus]]*Twenty,IF(Table46[[#This Row],[Status]]=2,Table46[[#This Row],[Bonus]]*Twelve,Table46[[#This Row],[Bonus]]*Eight))</f>
        <v>2028.2700000000002</v>
      </c>
      <c r="L23" s="7"/>
    </row>
    <row r="24" spans="1:12" x14ac:dyDescent="0.25">
      <c r="A24" t="s">
        <v>90</v>
      </c>
      <c r="B24" s="41">
        <v>21508</v>
      </c>
      <c r="C24" s="41">
        <v>63432</v>
      </c>
      <c r="D24" s="41">
        <v>35275</v>
      </c>
      <c r="E24" s="41">
        <f t="shared" si="0"/>
        <v>120215</v>
      </c>
      <c r="F24" s="41">
        <v>118485</v>
      </c>
      <c r="G24" s="41">
        <f>IF(Table46[[#This Row],[Qtr1]]&gt;=Table46[[#This Row],[Quota]],Table46[[#This Row],[Qtr1]]*Bonus,0)</f>
        <v>10218.275000000001</v>
      </c>
      <c r="H24" s="28">
        <v>2</v>
      </c>
      <c r="I24" s="41">
        <f>IF(Table46[[#This Row],[Status]]=1,Table46[[#This Row],[Bonus]]*Twenty,IF(Table46[[#This Row],[Status]]=2,Table46[[#This Row],[Bonus]]*Twelve,Table46[[#This Row],[Bonus]]*Eight))</f>
        <v>1226.1930000000002</v>
      </c>
      <c r="L24" s="7"/>
    </row>
    <row r="25" spans="1:12" x14ac:dyDescent="0.25">
      <c r="A25" t="s">
        <v>91</v>
      </c>
      <c r="B25" s="41">
        <v>13830</v>
      </c>
      <c r="C25" s="41">
        <v>55413</v>
      </c>
      <c r="D25" s="41">
        <v>66686</v>
      </c>
      <c r="E25" s="41">
        <f t="shared" si="0"/>
        <v>135929</v>
      </c>
      <c r="F25" s="41">
        <v>135929</v>
      </c>
      <c r="G25" s="41">
        <f>IF(Table46[[#This Row],[Qtr1]]&gt;=Table46[[#This Row],[Quota]],Table46[[#This Row],[Qtr1]]*Bonus,0)</f>
        <v>11553.965</v>
      </c>
      <c r="H25" s="28">
        <v>3</v>
      </c>
      <c r="I25" s="41">
        <f>IF(Table46[[#This Row],[Status]]=1,Table46[[#This Row],[Bonus]]*Twenty,IF(Table46[[#This Row],[Status]]=2,Table46[[#This Row],[Bonus]]*Twelve,Table46[[#This Row],[Bonus]]*Eight))</f>
        <v>924.31720000000007</v>
      </c>
      <c r="L25" s="7"/>
    </row>
    <row r="26" spans="1:12" x14ac:dyDescent="0.25">
      <c r="A26" t="s">
        <v>92</v>
      </c>
      <c r="B26" s="41">
        <v>49619</v>
      </c>
      <c r="C26" s="41">
        <v>61699</v>
      </c>
      <c r="D26" s="41">
        <v>47487</v>
      </c>
      <c r="E26" s="41">
        <f t="shared" si="0"/>
        <v>158805</v>
      </c>
      <c r="F26" s="41">
        <v>156921</v>
      </c>
      <c r="G26" s="41">
        <f>IF(Table46[[#This Row],[Qtr1]]&gt;=Table46[[#This Row],[Quota]],Table46[[#This Row],[Qtr1]]*Bonus,0)</f>
        <v>13498.425000000001</v>
      </c>
      <c r="H26" s="28">
        <v>3</v>
      </c>
      <c r="I26" s="41">
        <f>IF(Table46[[#This Row],[Status]]=1,Table46[[#This Row],[Bonus]]*Twenty,IF(Table46[[#This Row],[Status]]=2,Table46[[#This Row],[Bonus]]*Twelve,Table46[[#This Row],[Bonus]]*Eight))</f>
        <v>1079.874</v>
      </c>
      <c r="L26" s="7"/>
    </row>
    <row r="27" spans="1:12" x14ac:dyDescent="0.25">
      <c r="A27" t="s">
        <v>93</v>
      </c>
      <c r="B27" s="41">
        <v>24234</v>
      </c>
      <c r="C27" s="41">
        <v>17347</v>
      </c>
      <c r="D27" s="41">
        <v>26601</v>
      </c>
      <c r="E27" s="41">
        <f t="shared" si="0"/>
        <v>68182</v>
      </c>
      <c r="F27" s="41">
        <v>68182</v>
      </c>
      <c r="G27" s="41">
        <f>IF(Table46[[#This Row],[Qtr1]]&gt;=Table46[[#This Row],[Quota]],Table46[[#This Row],[Qtr1]]*Bonus,0)</f>
        <v>5795.47</v>
      </c>
      <c r="H27" s="28">
        <v>2</v>
      </c>
      <c r="I27" s="41">
        <f>IF(Table46[[#This Row],[Status]]=1,Table46[[#This Row],[Bonus]]*Twenty,IF(Table46[[#This Row],[Status]]=2,Table46[[#This Row],[Bonus]]*Twelve,Table46[[#This Row],[Bonus]]*Eight))</f>
        <v>695.45640000000003</v>
      </c>
      <c r="L27" s="7"/>
    </row>
    <row r="28" spans="1:12" x14ac:dyDescent="0.25">
      <c r="A28" t="s">
        <v>94</v>
      </c>
      <c r="B28" s="41">
        <v>14086</v>
      </c>
      <c r="C28" s="41">
        <v>24788</v>
      </c>
      <c r="D28" s="41">
        <v>16104</v>
      </c>
      <c r="E28" s="41">
        <f t="shared" si="0"/>
        <v>54978</v>
      </c>
      <c r="F28" s="41">
        <v>56684</v>
      </c>
      <c r="G28" s="41">
        <f>IF(Table46[[#This Row],[Qtr1]]&gt;=Table46[[#This Row],[Quota]],Table46[[#This Row],[Qtr1]]*Bonus,0)</f>
        <v>0</v>
      </c>
      <c r="H28" s="28">
        <v>1</v>
      </c>
      <c r="I28" s="41">
        <f>IF(Table46[[#This Row],[Status]]=1,Table46[[#This Row],[Bonus]]*Twenty,IF(Table46[[#This Row],[Status]]=2,Table46[[#This Row],[Bonus]]*Twelve,Table46[[#This Row],[Bonus]]*Eight))</f>
        <v>0</v>
      </c>
      <c r="L28" s="7"/>
    </row>
    <row r="29" spans="1:12" x14ac:dyDescent="0.25">
      <c r="A29" t="s">
        <v>95</v>
      </c>
      <c r="B29" s="41">
        <v>66269</v>
      </c>
      <c r="C29" s="41">
        <v>65037</v>
      </c>
      <c r="D29" s="41">
        <v>25582</v>
      </c>
      <c r="E29" s="41">
        <f t="shared" si="0"/>
        <v>156888</v>
      </c>
      <c r="F29" s="41">
        <v>155013</v>
      </c>
      <c r="G29" s="41">
        <f>IF(Table46[[#This Row],[Qtr1]]&gt;=Table46[[#This Row],[Quota]],Table46[[#This Row],[Qtr1]]*Bonus,0)</f>
        <v>13335.480000000001</v>
      </c>
      <c r="H29" s="28">
        <v>3</v>
      </c>
      <c r="I29" s="41">
        <f>IF(Table46[[#This Row],[Status]]=1,Table46[[#This Row],[Bonus]]*Twenty,IF(Table46[[#This Row],[Status]]=2,Table46[[#This Row],[Bonus]]*Twelve,Table46[[#This Row],[Bonus]]*Eight))</f>
        <v>1066.8384000000001</v>
      </c>
      <c r="L29" s="7"/>
    </row>
    <row r="30" spans="1:12" x14ac:dyDescent="0.25">
      <c r="A30" t="s">
        <v>96</v>
      </c>
      <c r="B30" s="41">
        <v>51087</v>
      </c>
      <c r="C30" s="41">
        <v>16597</v>
      </c>
      <c r="D30" s="41">
        <v>19749</v>
      </c>
      <c r="E30" s="41">
        <f t="shared" si="0"/>
        <v>87433</v>
      </c>
      <c r="F30" s="41">
        <v>87433</v>
      </c>
      <c r="G30" s="41">
        <f>IF(Table46[[#This Row],[Qtr1]]&gt;=Table46[[#This Row],[Quota]],Table46[[#This Row],[Qtr1]]*Bonus,0)</f>
        <v>7431.8050000000003</v>
      </c>
      <c r="H30" s="28">
        <v>3</v>
      </c>
      <c r="I30" s="41">
        <f>IF(Table46[[#This Row],[Status]]=1,Table46[[#This Row],[Bonus]]*Twenty,IF(Table46[[#This Row],[Status]]=2,Table46[[#This Row],[Bonus]]*Twelve,Table46[[#This Row],[Bonus]]*Eight))</f>
        <v>594.5444</v>
      </c>
      <c r="L30" s="7"/>
    </row>
    <row r="31" spans="1:12" x14ac:dyDescent="0.25">
      <c r="A31" t="s">
        <v>97</v>
      </c>
      <c r="B31" s="41">
        <v>45341</v>
      </c>
      <c r="C31" s="41">
        <v>69567</v>
      </c>
      <c r="D31" s="41">
        <v>17613</v>
      </c>
      <c r="E31" s="41">
        <f t="shared" si="0"/>
        <v>132521</v>
      </c>
      <c r="F31" s="41">
        <v>133549</v>
      </c>
      <c r="G31" s="41">
        <f>IF(Table46[[#This Row],[Qtr1]]&gt;=Table46[[#This Row],[Quota]],Table46[[#This Row],[Qtr1]]*Bonus,0)</f>
        <v>0</v>
      </c>
      <c r="H31" s="28">
        <v>3</v>
      </c>
      <c r="I31" s="41">
        <f>IF(Table46[[#This Row],[Status]]=1,Table46[[#This Row],[Bonus]]*Twenty,IF(Table46[[#This Row],[Status]]=2,Table46[[#This Row],[Bonus]]*Twelve,Table46[[#This Row],[Bonus]]*Eight))</f>
        <v>0</v>
      </c>
      <c r="L31" s="7"/>
    </row>
    <row r="32" spans="1:12" x14ac:dyDescent="0.25">
      <c r="A32" t="s">
        <v>98</v>
      </c>
      <c r="B32" s="41">
        <v>40227</v>
      </c>
      <c r="C32" s="41">
        <v>58210</v>
      </c>
      <c r="D32" s="41">
        <v>15249</v>
      </c>
      <c r="E32" s="41">
        <f t="shared" si="0"/>
        <v>113686</v>
      </c>
      <c r="F32" s="41">
        <v>115131</v>
      </c>
      <c r="G32" s="41">
        <f>IF(Table46[[#This Row],[Qtr1]]&gt;=Table46[[#This Row],[Quota]],Table46[[#This Row],[Qtr1]]*Bonus,0)</f>
        <v>0</v>
      </c>
      <c r="H32" s="28">
        <v>2</v>
      </c>
      <c r="I32" s="41">
        <f>IF(Table46[[#This Row],[Status]]=1,Table46[[#This Row],[Bonus]]*Twenty,IF(Table46[[#This Row],[Status]]=2,Table46[[#This Row],[Bonus]]*Twelve,Table46[[#This Row],[Bonus]]*Eight))</f>
        <v>0</v>
      </c>
      <c r="L32" s="7"/>
    </row>
    <row r="33" spans="1:12" x14ac:dyDescent="0.25">
      <c r="A33" t="s">
        <v>99</v>
      </c>
      <c r="B33" s="41">
        <v>28632</v>
      </c>
      <c r="C33" s="41">
        <v>13354</v>
      </c>
      <c r="D33" s="41">
        <v>35190</v>
      </c>
      <c r="E33" s="41">
        <f t="shared" si="0"/>
        <v>77176</v>
      </c>
      <c r="F33" s="41">
        <v>77176</v>
      </c>
      <c r="G33" s="41">
        <f>IF(Table46[[#This Row],[Qtr1]]&gt;=Table46[[#This Row],[Quota]],Table46[[#This Row],[Qtr1]]*Bonus,0)</f>
        <v>6559.96</v>
      </c>
      <c r="H33" s="28">
        <v>1</v>
      </c>
      <c r="I33" s="41">
        <f>IF(Table46[[#This Row],[Status]]=1,Table46[[#This Row],[Bonus]]*Twenty,IF(Table46[[#This Row],[Status]]=2,Table46[[#This Row],[Bonus]]*Twelve,Table46[[#This Row],[Bonus]]*Eight))</f>
        <v>1311.9920000000002</v>
      </c>
      <c r="L33" s="7"/>
    </row>
    <row r="34" spans="1:12" x14ac:dyDescent="0.25">
      <c r="A34" t="s">
        <v>100</v>
      </c>
      <c r="B34" s="41">
        <v>10212</v>
      </c>
      <c r="C34" s="41">
        <v>36227</v>
      </c>
      <c r="D34" s="41">
        <v>12510</v>
      </c>
      <c r="E34" s="41">
        <f t="shared" si="0"/>
        <v>58949</v>
      </c>
      <c r="F34" s="41">
        <v>58949</v>
      </c>
      <c r="G34" s="41">
        <f>IF(Table46[[#This Row],[Qtr1]]&gt;=Table46[[#This Row],[Quota]],Table46[[#This Row],[Qtr1]]*Bonus,0)</f>
        <v>5010.665</v>
      </c>
      <c r="H34" s="28">
        <v>3</v>
      </c>
      <c r="I34" s="41">
        <f>IF(Table46[[#This Row],[Status]]=1,Table46[[#This Row],[Bonus]]*Twenty,IF(Table46[[#This Row],[Status]]=2,Table46[[#This Row],[Bonus]]*Twelve,Table46[[#This Row],[Bonus]]*Eight))</f>
        <v>400.85320000000002</v>
      </c>
      <c r="L34" s="7"/>
    </row>
    <row r="35" spans="1:12" x14ac:dyDescent="0.25">
      <c r="A35" t="s">
        <v>101</v>
      </c>
      <c r="B35" s="41">
        <v>20906</v>
      </c>
      <c r="C35" s="41">
        <v>65988</v>
      </c>
      <c r="D35" s="41">
        <v>53733</v>
      </c>
      <c r="E35" s="41">
        <f t="shared" si="0"/>
        <v>140627</v>
      </c>
      <c r="F35" s="41">
        <v>140627</v>
      </c>
      <c r="G35" s="41">
        <f>IF(Table46[[#This Row],[Qtr1]]&gt;=Table46[[#This Row],[Quota]],Table46[[#This Row],[Qtr1]]*Bonus,0)</f>
        <v>11953.295</v>
      </c>
      <c r="H35" s="28">
        <v>1</v>
      </c>
      <c r="I35" s="41">
        <f>IF(Table46[[#This Row],[Status]]=1,Table46[[#This Row],[Bonus]]*Twenty,IF(Table46[[#This Row],[Status]]=2,Table46[[#This Row],[Bonus]]*Twelve,Table46[[#This Row],[Bonus]]*Eight))</f>
        <v>2390.6590000000001</v>
      </c>
      <c r="L35" s="7"/>
    </row>
    <row r="36" spans="1:12" x14ac:dyDescent="0.25">
      <c r="A36" t="s">
        <v>102</v>
      </c>
      <c r="B36" s="41">
        <v>53353</v>
      </c>
      <c r="C36" s="41">
        <v>20262</v>
      </c>
      <c r="D36" s="41">
        <v>49811</v>
      </c>
      <c r="E36" s="41">
        <f t="shared" si="0"/>
        <v>123426</v>
      </c>
      <c r="F36" s="41">
        <v>123426</v>
      </c>
      <c r="G36" s="41">
        <f>IF(Table46[[#This Row],[Qtr1]]&gt;=Table46[[#This Row],[Quota]],Table46[[#This Row],[Qtr1]]*Bonus,0)</f>
        <v>10491.210000000001</v>
      </c>
      <c r="H36" s="28">
        <v>1</v>
      </c>
      <c r="I36" s="41">
        <f>IF(Table46[[#This Row],[Status]]=1,Table46[[#This Row],[Bonus]]*Twenty,IF(Table46[[#This Row],[Status]]=2,Table46[[#This Row],[Bonus]]*Twelve,Table46[[#This Row],[Bonus]]*Eight))</f>
        <v>2098.2420000000002</v>
      </c>
      <c r="L36" s="7"/>
    </row>
    <row r="37" spans="1:12" x14ac:dyDescent="0.25">
      <c r="A37" t="s">
        <v>103</v>
      </c>
      <c r="B37" s="41">
        <v>59935</v>
      </c>
      <c r="C37" s="41">
        <v>63182</v>
      </c>
      <c r="D37" s="41">
        <v>23685</v>
      </c>
      <c r="E37" s="41">
        <f t="shared" si="0"/>
        <v>146802</v>
      </c>
      <c r="F37" s="41">
        <v>146802</v>
      </c>
      <c r="G37" s="41">
        <f>IF(Table46[[#This Row],[Qtr1]]&gt;=Table46[[#This Row],[Quota]],Table46[[#This Row],[Qtr1]]*Bonus,0)</f>
        <v>12478.17</v>
      </c>
      <c r="H37" s="28">
        <v>1</v>
      </c>
      <c r="I37" s="41">
        <f>IF(Table46[[#This Row],[Status]]=1,Table46[[#This Row],[Bonus]]*Twenty,IF(Table46[[#This Row],[Status]]=2,Table46[[#This Row],[Bonus]]*Twelve,Table46[[#This Row],[Bonus]]*Eight))</f>
        <v>2495.634</v>
      </c>
      <c r="L37" s="7"/>
    </row>
    <row r="38" spans="1:12" x14ac:dyDescent="0.25">
      <c r="A38" t="s">
        <v>104</v>
      </c>
      <c r="B38" s="41">
        <v>20742</v>
      </c>
      <c r="C38" s="41">
        <v>69313</v>
      </c>
      <c r="D38" s="41">
        <v>26325</v>
      </c>
      <c r="E38" s="41">
        <f t="shared" si="0"/>
        <v>116380</v>
      </c>
      <c r="F38" s="41">
        <v>116380</v>
      </c>
      <c r="G38" s="41">
        <f>IF(Table46[[#This Row],[Qtr1]]&gt;=Table46[[#This Row],[Quota]],Table46[[#This Row],[Qtr1]]*Bonus,0)</f>
        <v>9892.3000000000011</v>
      </c>
      <c r="H38" s="28">
        <v>3</v>
      </c>
      <c r="I38" s="41">
        <f>IF(Table46[[#This Row],[Status]]=1,Table46[[#This Row],[Bonus]]*Twenty,IF(Table46[[#This Row],[Status]]=2,Table46[[#This Row],[Bonus]]*Twelve,Table46[[#This Row],[Bonus]]*Eight))</f>
        <v>791.38400000000013</v>
      </c>
      <c r="L38" s="7"/>
    </row>
    <row r="39" spans="1:12" x14ac:dyDescent="0.25">
      <c r="A39" t="s">
        <v>105</v>
      </c>
      <c r="B39" s="41">
        <v>26623</v>
      </c>
      <c r="C39" s="41">
        <v>68272</v>
      </c>
      <c r="D39" s="41">
        <v>29312</v>
      </c>
      <c r="E39" s="41">
        <f t="shared" si="0"/>
        <v>124207</v>
      </c>
      <c r="F39" s="41">
        <v>125800</v>
      </c>
      <c r="G39" s="41">
        <f>IF(Table46[[#This Row],[Qtr1]]&gt;=Table46[[#This Row],[Quota]],Table46[[#This Row],[Qtr1]]*Bonus,0)</f>
        <v>0</v>
      </c>
      <c r="H39" s="28">
        <v>3</v>
      </c>
      <c r="I39" s="41">
        <f>IF(Table46[[#This Row],[Status]]=1,Table46[[#This Row],[Bonus]]*Twenty,IF(Table46[[#This Row],[Status]]=2,Table46[[#This Row],[Bonus]]*Twelve,Table46[[#This Row],[Bonus]]*Eight))</f>
        <v>0</v>
      </c>
      <c r="L39" s="7"/>
    </row>
    <row r="40" spans="1:12" x14ac:dyDescent="0.25">
      <c r="A40" t="s">
        <v>106</v>
      </c>
      <c r="B40" s="41">
        <v>16157</v>
      </c>
      <c r="C40" s="41">
        <v>57010</v>
      </c>
      <c r="D40" s="41">
        <v>11616</v>
      </c>
      <c r="E40" s="41">
        <f t="shared" si="0"/>
        <v>84783</v>
      </c>
      <c r="F40" s="41">
        <v>82808</v>
      </c>
      <c r="G40" s="41">
        <f>IF(Table46[[#This Row],[Qtr1]]&gt;=Table46[[#This Row],[Quota]],Table46[[#This Row],[Qtr1]]*Bonus,0)</f>
        <v>7206.5550000000003</v>
      </c>
      <c r="H40" s="28">
        <v>1</v>
      </c>
      <c r="I40" s="41">
        <f>IF(Table46[[#This Row],[Status]]=1,Table46[[#This Row],[Bonus]]*Twenty,IF(Table46[[#This Row],[Status]]=2,Table46[[#This Row],[Bonus]]*Twelve,Table46[[#This Row],[Bonus]]*Eight))</f>
        <v>1441.3110000000001</v>
      </c>
      <c r="L40" s="7"/>
    </row>
    <row r="41" spans="1:12" x14ac:dyDescent="0.25">
      <c r="A41" t="s">
        <v>107</v>
      </c>
      <c r="B41" s="41">
        <v>14301</v>
      </c>
      <c r="C41" s="41">
        <v>53359</v>
      </c>
      <c r="D41" s="41">
        <v>56965</v>
      </c>
      <c r="E41" s="41">
        <f t="shared" si="0"/>
        <v>124625</v>
      </c>
      <c r="F41" s="41">
        <v>126194</v>
      </c>
      <c r="G41" s="41">
        <f>IF(Table46[[#This Row],[Qtr1]]&gt;=Table46[[#This Row],[Quota]],Table46[[#This Row],[Qtr1]]*Bonus,0)</f>
        <v>0</v>
      </c>
      <c r="H41" s="28">
        <v>1</v>
      </c>
      <c r="I41" s="41">
        <f>IF(Table46[[#This Row],[Status]]=1,Table46[[#This Row],[Bonus]]*Twenty,IF(Table46[[#This Row],[Status]]=2,Table46[[#This Row],[Bonus]]*Twelve,Table46[[#This Row],[Bonus]]*Eight))</f>
        <v>0</v>
      </c>
      <c r="L41" s="7"/>
    </row>
    <row r="42" spans="1:12" x14ac:dyDescent="0.25">
      <c r="A42" t="s">
        <v>108</v>
      </c>
      <c r="B42" s="41">
        <v>16575</v>
      </c>
      <c r="C42" s="41">
        <v>22958</v>
      </c>
      <c r="D42" s="41">
        <v>67886</v>
      </c>
      <c r="E42" s="41">
        <f t="shared" si="0"/>
        <v>107419</v>
      </c>
      <c r="F42" s="41">
        <v>108680</v>
      </c>
      <c r="G42" s="41">
        <f>IF(Table46[[#This Row],[Qtr1]]&gt;=Table46[[#This Row],[Quota]],Table46[[#This Row],[Qtr1]]*Bonus,0)</f>
        <v>0</v>
      </c>
      <c r="H42" s="28">
        <v>2</v>
      </c>
      <c r="I42" s="41">
        <f>IF(Table46[[#This Row],[Status]]=1,Table46[[#This Row],[Bonus]]*Twenty,IF(Table46[[#This Row],[Status]]=2,Table46[[#This Row],[Bonus]]*Twelve,Table46[[#This Row],[Bonus]]*Eight))</f>
        <v>0</v>
      </c>
      <c r="L42" s="7"/>
    </row>
    <row r="43" spans="1:12" x14ac:dyDescent="0.25">
      <c r="A43" t="s">
        <v>109</v>
      </c>
      <c r="B43" s="41">
        <v>10202</v>
      </c>
      <c r="C43" s="41">
        <v>36713</v>
      </c>
      <c r="D43" s="41">
        <v>13485</v>
      </c>
      <c r="E43" s="41">
        <f t="shared" si="0"/>
        <v>60400</v>
      </c>
      <c r="F43" s="41">
        <v>58795</v>
      </c>
      <c r="G43" s="41">
        <f>IF(Table46[[#This Row],[Qtr1]]&gt;=Table46[[#This Row],[Quota]],Table46[[#This Row],[Qtr1]]*Bonus,0)</f>
        <v>5134</v>
      </c>
      <c r="H43" s="28">
        <v>1</v>
      </c>
      <c r="I43" s="41">
        <f>IF(Table46[[#This Row],[Status]]=1,Table46[[#This Row],[Bonus]]*Twenty,IF(Table46[[#This Row],[Status]]=2,Table46[[#This Row],[Bonus]]*Twelve,Table46[[#This Row],[Bonus]]*Eight))</f>
        <v>1026.8</v>
      </c>
      <c r="L43" s="7"/>
    </row>
    <row r="44" spans="1:12" x14ac:dyDescent="0.25">
      <c r="A44" t="s">
        <v>110</v>
      </c>
      <c r="B44" s="41">
        <v>64734</v>
      </c>
      <c r="C44" s="41">
        <v>59439</v>
      </c>
      <c r="D44" s="41">
        <v>69317</v>
      </c>
      <c r="E44" s="41">
        <f t="shared" si="0"/>
        <v>193490</v>
      </c>
      <c r="F44" s="41">
        <v>192189</v>
      </c>
      <c r="G44" s="41">
        <f>IF(Table46[[#This Row],[Qtr1]]&gt;=Table46[[#This Row],[Quota]],Table46[[#This Row],[Qtr1]]*Bonus,0)</f>
        <v>16446.650000000001</v>
      </c>
      <c r="H44" s="28">
        <v>2</v>
      </c>
      <c r="I44" s="41">
        <f>IF(Table46[[#This Row],[Status]]=1,Table46[[#This Row],[Bonus]]*Twenty,IF(Table46[[#This Row],[Status]]=2,Table46[[#This Row],[Bonus]]*Twelve,Table46[[#This Row],[Bonus]]*Eight))</f>
        <v>1973.5980000000002</v>
      </c>
      <c r="L44" s="7"/>
    </row>
    <row r="45" spans="1:12" x14ac:dyDescent="0.25">
      <c r="A45" t="s">
        <v>111</v>
      </c>
      <c r="B45" s="41">
        <v>21439</v>
      </c>
      <c r="C45" s="41">
        <v>33665</v>
      </c>
      <c r="D45" s="41">
        <v>34276</v>
      </c>
      <c r="E45" s="41">
        <f t="shared" si="0"/>
        <v>89380</v>
      </c>
      <c r="F45" s="41">
        <v>88189</v>
      </c>
      <c r="G45" s="41">
        <f>IF(Table46[[#This Row],[Qtr1]]&gt;=Table46[[#This Row],[Quota]],Table46[[#This Row],[Qtr1]]*Bonus,0)</f>
        <v>7597.3</v>
      </c>
      <c r="H45" s="28">
        <v>1</v>
      </c>
      <c r="I45" s="41">
        <f>IF(Table46[[#This Row],[Status]]=1,Table46[[#This Row],[Bonus]]*Twenty,IF(Table46[[#This Row],[Status]]=2,Table46[[#This Row],[Bonus]]*Twelve,Table46[[#This Row],[Bonus]]*Eight))</f>
        <v>1519.46</v>
      </c>
      <c r="L45" s="7"/>
    </row>
    <row r="46" spans="1:12" x14ac:dyDescent="0.25">
      <c r="A46" t="s">
        <v>112</v>
      </c>
      <c r="B46" s="41">
        <v>27652</v>
      </c>
      <c r="C46" s="41">
        <v>16540</v>
      </c>
      <c r="D46" s="41">
        <v>22565</v>
      </c>
      <c r="E46" s="41">
        <f t="shared" si="0"/>
        <v>66757</v>
      </c>
      <c r="F46" s="41">
        <v>68232</v>
      </c>
      <c r="G46" s="41">
        <f>IF(Table46[[#This Row],[Qtr1]]&gt;=Table46[[#This Row],[Quota]],Table46[[#This Row],[Qtr1]]*Bonus,0)</f>
        <v>0</v>
      </c>
      <c r="H46" s="28">
        <v>1</v>
      </c>
      <c r="I46" s="41">
        <f>IF(Table46[[#This Row],[Status]]=1,Table46[[#This Row],[Bonus]]*Twenty,IF(Table46[[#This Row],[Status]]=2,Table46[[#This Row],[Bonus]]*Twelve,Table46[[#This Row],[Bonus]]*Eight))</f>
        <v>0</v>
      </c>
      <c r="L46" s="7"/>
    </row>
    <row r="47" spans="1:12" x14ac:dyDescent="0.25">
      <c r="A47" t="s">
        <v>113</v>
      </c>
      <c r="B47" s="41">
        <v>24167</v>
      </c>
      <c r="C47" s="41">
        <v>67746</v>
      </c>
      <c r="D47" s="41">
        <v>46742</v>
      </c>
      <c r="E47" s="41">
        <f t="shared" si="0"/>
        <v>138655</v>
      </c>
      <c r="F47" s="41">
        <v>137551</v>
      </c>
      <c r="G47" s="41">
        <f>IF(Table46[[#This Row],[Qtr1]]&gt;=Table46[[#This Row],[Quota]],Table46[[#This Row],[Qtr1]]*Bonus,0)</f>
        <v>11785.675000000001</v>
      </c>
      <c r="H47" s="28">
        <v>3</v>
      </c>
      <c r="I47" s="41">
        <f>IF(Table46[[#This Row],[Status]]=1,Table46[[#This Row],[Bonus]]*Twenty,IF(Table46[[#This Row],[Status]]=2,Table46[[#This Row],[Bonus]]*Twelve,Table46[[#This Row],[Bonus]]*Eight))</f>
        <v>942.85400000000016</v>
      </c>
      <c r="L47" s="7"/>
    </row>
    <row r="48" spans="1:12" x14ac:dyDescent="0.25">
      <c r="A48" t="s">
        <v>114</v>
      </c>
      <c r="B48" s="41">
        <v>41898</v>
      </c>
      <c r="C48" s="41">
        <v>53395</v>
      </c>
      <c r="D48" s="41">
        <v>40800</v>
      </c>
      <c r="E48" s="41">
        <f t="shared" si="0"/>
        <v>136093</v>
      </c>
      <c r="F48" s="41">
        <v>136093</v>
      </c>
      <c r="G48" s="41">
        <f>IF(Table46[[#This Row],[Qtr1]]&gt;=Table46[[#This Row],[Quota]],Table46[[#This Row],[Qtr1]]*Bonus,0)</f>
        <v>11567.905000000001</v>
      </c>
      <c r="H48" s="28">
        <v>2</v>
      </c>
      <c r="I48" s="41">
        <f>IF(Table46[[#This Row],[Status]]=1,Table46[[#This Row],[Bonus]]*Twenty,IF(Table46[[#This Row],[Status]]=2,Table46[[#This Row],[Bonus]]*Twelve,Table46[[#This Row],[Bonus]]*Eight))</f>
        <v>1388.1486</v>
      </c>
      <c r="L48" s="7"/>
    </row>
    <row r="49" spans="1:12" x14ac:dyDescent="0.25">
      <c r="A49" t="s">
        <v>115</v>
      </c>
      <c r="B49" s="41">
        <v>41761</v>
      </c>
      <c r="C49" s="41">
        <v>52320</v>
      </c>
      <c r="D49" s="41">
        <v>19764</v>
      </c>
      <c r="E49" s="41">
        <f t="shared" si="0"/>
        <v>113845</v>
      </c>
      <c r="F49" s="41">
        <v>113845</v>
      </c>
      <c r="G49" s="41">
        <f>IF(Table46[[#This Row],[Qtr1]]&gt;=Table46[[#This Row],[Quota]],Table46[[#This Row],[Qtr1]]*Bonus,0)</f>
        <v>9676.8250000000007</v>
      </c>
      <c r="H49" s="28">
        <v>1</v>
      </c>
      <c r="I49" s="41">
        <f>IF(Table46[[#This Row],[Status]]=1,Table46[[#This Row],[Bonus]]*Twenty,IF(Table46[[#This Row],[Status]]=2,Table46[[#This Row],[Bonus]]*Twelve,Table46[[#This Row],[Bonus]]*Eight))</f>
        <v>1935.3650000000002</v>
      </c>
      <c r="L49" s="7"/>
    </row>
    <row r="50" spans="1:12" x14ac:dyDescent="0.25">
      <c r="A50" t="s">
        <v>116</v>
      </c>
      <c r="B50" s="41">
        <v>54425</v>
      </c>
      <c r="C50" s="41">
        <v>10876</v>
      </c>
      <c r="D50" s="41">
        <v>52073</v>
      </c>
      <c r="E50" s="41">
        <f t="shared" si="0"/>
        <v>117374</v>
      </c>
      <c r="F50" s="41">
        <v>119167</v>
      </c>
      <c r="G50" s="41">
        <f>IF(Table46[[#This Row],[Qtr1]]&gt;=Table46[[#This Row],[Quota]],Table46[[#This Row],[Qtr1]]*Bonus,0)</f>
        <v>0</v>
      </c>
      <c r="H50" s="28">
        <v>3</v>
      </c>
      <c r="I50" s="41">
        <f>IF(Table46[[#This Row],[Status]]=1,Table46[[#This Row],[Bonus]]*Twenty,IF(Table46[[#This Row],[Status]]=2,Table46[[#This Row],[Bonus]]*Twelve,Table46[[#This Row],[Bonus]]*Eight))</f>
        <v>0</v>
      </c>
      <c r="L50" s="7"/>
    </row>
    <row r="51" spans="1:12" x14ac:dyDescent="0.25">
      <c r="A51" t="s">
        <v>117</v>
      </c>
      <c r="B51" s="41">
        <v>61249</v>
      </c>
      <c r="C51" s="41">
        <v>65582</v>
      </c>
      <c r="D51" s="41">
        <v>62580</v>
      </c>
      <c r="E51" s="41">
        <f t="shared" si="0"/>
        <v>189411</v>
      </c>
      <c r="F51" s="41">
        <v>189411</v>
      </c>
      <c r="G51" s="41">
        <f>IF(Table46[[#This Row],[Qtr1]]&gt;=Table46[[#This Row],[Quota]],Table46[[#This Row],[Qtr1]]*Bonus,0)</f>
        <v>16099.935000000001</v>
      </c>
      <c r="H51" s="28">
        <v>3</v>
      </c>
      <c r="I51" s="41">
        <f>IF(Table46[[#This Row],[Status]]=1,Table46[[#This Row],[Bonus]]*Twenty,IF(Table46[[#This Row],[Status]]=2,Table46[[#This Row],[Bonus]]*Twelve,Table46[[#This Row],[Bonus]]*Eight))</f>
        <v>1287.9948000000002</v>
      </c>
      <c r="L51" s="7"/>
    </row>
    <row r="52" spans="1:12" x14ac:dyDescent="0.25">
      <c r="A52" t="s">
        <v>118</v>
      </c>
      <c r="B52" s="41">
        <v>62754</v>
      </c>
      <c r="C52" s="41">
        <v>23747</v>
      </c>
      <c r="D52" s="41">
        <v>69512</v>
      </c>
      <c r="E52" s="41">
        <f t="shared" si="0"/>
        <v>156013</v>
      </c>
      <c r="F52" s="41">
        <v>156013</v>
      </c>
      <c r="G52" s="41">
        <f>IF(Table46[[#This Row],[Qtr1]]&gt;=Table46[[#This Row],[Quota]],Table46[[#This Row],[Qtr1]]*Bonus,0)</f>
        <v>13261.105000000001</v>
      </c>
      <c r="H52" s="28">
        <v>1</v>
      </c>
      <c r="I52" s="41">
        <f>IF(Table46[[#This Row],[Status]]=1,Table46[[#This Row],[Bonus]]*Twenty,IF(Table46[[#This Row],[Status]]=2,Table46[[#This Row],[Bonus]]*Twelve,Table46[[#This Row],[Bonus]]*Eight))</f>
        <v>2652.2210000000005</v>
      </c>
      <c r="L52" s="7"/>
    </row>
    <row r="53" spans="1:12" x14ac:dyDescent="0.25">
      <c r="A53" t="s">
        <v>119</v>
      </c>
      <c r="B53" s="41">
        <v>31133</v>
      </c>
      <c r="C53" s="41">
        <v>61452</v>
      </c>
      <c r="D53" s="41">
        <v>46528</v>
      </c>
      <c r="E53" s="41">
        <f t="shared" si="0"/>
        <v>139113</v>
      </c>
      <c r="F53" s="41">
        <v>139113</v>
      </c>
      <c r="G53" s="41">
        <f>IF(Table46[[#This Row],[Qtr1]]&gt;=Table46[[#This Row],[Quota]],Table46[[#This Row],[Qtr1]]*Bonus,0)</f>
        <v>11824.605000000001</v>
      </c>
      <c r="H53" s="28">
        <v>1</v>
      </c>
      <c r="I53" s="41">
        <f>IF(Table46[[#This Row],[Status]]=1,Table46[[#This Row],[Bonus]]*Twenty,IF(Table46[[#This Row],[Status]]=2,Table46[[#This Row],[Bonus]]*Twelve,Table46[[#This Row],[Bonus]]*Eight))</f>
        <v>2364.9210000000003</v>
      </c>
      <c r="L53" s="7"/>
    </row>
    <row r="54" spans="1:12" x14ac:dyDescent="0.25">
      <c r="A54" t="s">
        <v>120</v>
      </c>
      <c r="B54" s="41">
        <v>18506</v>
      </c>
      <c r="C54" s="41">
        <v>15912</v>
      </c>
      <c r="D54" s="41">
        <v>24179</v>
      </c>
      <c r="E54" s="41">
        <f t="shared" si="0"/>
        <v>58597</v>
      </c>
      <c r="F54" s="41">
        <v>58597</v>
      </c>
      <c r="G54" s="41">
        <f>IF(Table46[[#This Row],[Qtr1]]&gt;=Table46[[#This Row],[Quota]],Table46[[#This Row],[Qtr1]]*Bonus,0)</f>
        <v>4980.7450000000008</v>
      </c>
      <c r="H54" s="28">
        <v>1</v>
      </c>
      <c r="I54" s="41">
        <f>IF(Table46[[#This Row],[Status]]=1,Table46[[#This Row],[Bonus]]*Twenty,IF(Table46[[#This Row],[Status]]=2,Table46[[#This Row],[Bonus]]*Twelve,Table46[[#This Row],[Bonus]]*Eight))</f>
        <v>996.14900000000023</v>
      </c>
      <c r="L54" s="7"/>
    </row>
    <row r="55" spans="1:12" x14ac:dyDescent="0.25">
      <c r="A55" t="s">
        <v>121</v>
      </c>
      <c r="B55" s="41">
        <v>42207</v>
      </c>
      <c r="C55" s="41">
        <v>34128</v>
      </c>
      <c r="D55" s="41">
        <v>53042</v>
      </c>
      <c r="E55" s="41">
        <f t="shared" si="0"/>
        <v>129377</v>
      </c>
      <c r="F55" s="41">
        <v>129377</v>
      </c>
      <c r="G55" s="41">
        <f>IF(Table46[[#This Row],[Qtr1]]&gt;=Table46[[#This Row],[Quota]],Table46[[#This Row],[Qtr1]]*Bonus,0)</f>
        <v>10997.045</v>
      </c>
      <c r="H55" s="28">
        <v>3</v>
      </c>
      <c r="I55" s="41">
        <f>IF(Table46[[#This Row],[Status]]=1,Table46[[#This Row],[Bonus]]*Twenty,IF(Table46[[#This Row],[Status]]=2,Table46[[#This Row],[Bonus]]*Twelve,Table46[[#This Row],[Bonus]]*Eight))</f>
        <v>879.7636</v>
      </c>
      <c r="L55" s="7"/>
    </row>
    <row r="56" spans="1:12" x14ac:dyDescent="0.25">
      <c r="A56" t="s">
        <v>122</v>
      </c>
      <c r="B56" s="41">
        <v>51022</v>
      </c>
      <c r="C56" s="41">
        <v>23496</v>
      </c>
      <c r="D56" s="41">
        <v>19388</v>
      </c>
      <c r="E56" s="41">
        <f t="shared" si="0"/>
        <v>93906</v>
      </c>
      <c r="F56" s="41">
        <v>92327</v>
      </c>
      <c r="G56" s="41">
        <f>IF(Table46[[#This Row],[Qtr1]]&gt;=Table46[[#This Row],[Quota]],Table46[[#This Row],[Qtr1]]*Bonus,0)</f>
        <v>7982.01</v>
      </c>
      <c r="H56" s="28">
        <v>2</v>
      </c>
      <c r="I56" s="41">
        <f>IF(Table46[[#This Row],[Status]]=1,Table46[[#This Row],[Bonus]]*Twenty,IF(Table46[[#This Row],[Status]]=2,Table46[[#This Row],[Bonus]]*Twelve,Table46[[#This Row],[Bonus]]*Eight))</f>
        <v>957.84119999999996</v>
      </c>
      <c r="L56" s="7"/>
    </row>
    <row r="57" spans="1:12" x14ac:dyDescent="0.25">
      <c r="A57" t="s">
        <v>123</v>
      </c>
      <c r="B57" s="41">
        <v>36537</v>
      </c>
      <c r="C57" s="41">
        <v>28216</v>
      </c>
      <c r="D57" s="41">
        <v>48433</v>
      </c>
      <c r="E57" s="41">
        <f t="shared" si="0"/>
        <v>113186</v>
      </c>
      <c r="F57" s="41">
        <v>113186</v>
      </c>
      <c r="G57" s="41">
        <f>IF(Table46[[#This Row],[Qtr1]]&gt;=Table46[[#This Row],[Quota]],Table46[[#This Row],[Qtr1]]*Bonus,0)</f>
        <v>9620.8100000000013</v>
      </c>
      <c r="H57" s="28">
        <v>3</v>
      </c>
      <c r="I57" s="41">
        <f>IF(Table46[[#This Row],[Status]]=1,Table46[[#This Row],[Bonus]]*Twenty,IF(Table46[[#This Row],[Status]]=2,Table46[[#This Row],[Bonus]]*Twelve,Table46[[#This Row],[Bonus]]*Eight))</f>
        <v>769.66480000000013</v>
      </c>
      <c r="L57" s="7"/>
    </row>
    <row r="58" spans="1:12" x14ac:dyDescent="0.25">
      <c r="A58" t="s">
        <v>124</v>
      </c>
      <c r="B58" s="41">
        <v>12854</v>
      </c>
      <c r="C58" s="41">
        <v>55377</v>
      </c>
      <c r="D58" s="41">
        <v>33020</v>
      </c>
      <c r="E58" s="41">
        <f t="shared" si="0"/>
        <v>101251</v>
      </c>
      <c r="F58" s="41">
        <v>99522</v>
      </c>
      <c r="G58" s="41">
        <f>IF(Table46[[#This Row],[Qtr1]]&gt;=Table46[[#This Row],[Quota]],Table46[[#This Row],[Qtr1]]*Bonus,0)</f>
        <v>8606.3350000000009</v>
      </c>
      <c r="H58" s="28">
        <v>3</v>
      </c>
      <c r="I58" s="41">
        <f>IF(Table46[[#This Row],[Status]]=1,Table46[[#This Row],[Bonus]]*Twenty,IF(Table46[[#This Row],[Status]]=2,Table46[[#This Row],[Bonus]]*Twelve,Table46[[#This Row],[Bonus]]*Eight))</f>
        <v>688.50680000000011</v>
      </c>
      <c r="L58" s="7"/>
    </row>
    <row r="59" spans="1:12" x14ac:dyDescent="0.25">
      <c r="A59" t="s">
        <v>125</v>
      </c>
      <c r="B59" s="41">
        <v>24022</v>
      </c>
      <c r="C59" s="41">
        <v>53758</v>
      </c>
      <c r="D59" s="41">
        <v>68686</v>
      </c>
      <c r="E59" s="41">
        <f t="shared" si="0"/>
        <v>146466</v>
      </c>
      <c r="F59" s="41">
        <v>147530</v>
      </c>
      <c r="G59" s="41">
        <f>IF(Table46[[#This Row],[Qtr1]]&gt;=Table46[[#This Row],[Quota]],Table46[[#This Row],[Qtr1]]*Bonus,0)</f>
        <v>0</v>
      </c>
      <c r="H59" s="28">
        <v>3</v>
      </c>
      <c r="I59" s="41">
        <f>IF(Table46[[#This Row],[Status]]=1,Table46[[#This Row],[Bonus]]*Twenty,IF(Table46[[#This Row],[Status]]=2,Table46[[#This Row],[Bonus]]*Twelve,Table46[[#This Row],[Bonus]]*Eight))</f>
        <v>0</v>
      </c>
      <c r="L59" s="7"/>
    </row>
    <row r="60" spans="1:12" x14ac:dyDescent="0.25">
      <c r="A60" t="s">
        <v>126</v>
      </c>
      <c r="B60" s="41">
        <v>33448</v>
      </c>
      <c r="C60" s="41">
        <v>63378</v>
      </c>
      <c r="D60" s="41">
        <v>24020</v>
      </c>
      <c r="E60" s="41">
        <f t="shared" si="0"/>
        <v>120846</v>
      </c>
      <c r="F60" s="41">
        <v>120846</v>
      </c>
      <c r="G60" s="41">
        <f>IF(Table46[[#This Row],[Qtr1]]&gt;=Table46[[#This Row],[Quota]],Table46[[#This Row],[Qtr1]]*Bonus,0)</f>
        <v>10271.91</v>
      </c>
      <c r="H60" s="28">
        <v>1</v>
      </c>
      <c r="I60" s="41">
        <f>IF(Table46[[#This Row],[Status]]=1,Table46[[#This Row],[Bonus]]*Twenty,IF(Table46[[#This Row],[Status]]=2,Table46[[#This Row],[Bonus]]*Twelve,Table46[[#This Row],[Bonus]]*Eight))</f>
        <v>2054.3820000000001</v>
      </c>
      <c r="L60" s="7"/>
    </row>
    <row r="61" spans="1:12" x14ac:dyDescent="0.25">
      <c r="A61" t="s">
        <v>127</v>
      </c>
      <c r="B61" s="41">
        <v>53874</v>
      </c>
      <c r="C61" s="41">
        <v>48025</v>
      </c>
      <c r="D61" s="41">
        <v>45592</v>
      </c>
      <c r="E61" s="41">
        <f t="shared" si="0"/>
        <v>147491</v>
      </c>
      <c r="F61" s="41">
        <v>148630</v>
      </c>
      <c r="G61" s="41">
        <f>IF(Table46[[#This Row],[Qtr1]]&gt;=Table46[[#This Row],[Quota]],Table46[[#This Row],[Qtr1]]*Bonus,0)</f>
        <v>0</v>
      </c>
      <c r="H61" s="28">
        <v>2</v>
      </c>
      <c r="I61" s="41">
        <f>IF(Table46[[#This Row],[Status]]=1,Table46[[#This Row],[Bonus]]*Twenty,IF(Table46[[#This Row],[Status]]=2,Table46[[#This Row],[Bonus]]*Twelve,Table46[[#This Row],[Bonus]]*Eight))</f>
        <v>0</v>
      </c>
      <c r="L61" s="7"/>
    </row>
    <row r="62" spans="1:12" x14ac:dyDescent="0.25">
      <c r="A62" t="s">
        <v>128</v>
      </c>
      <c r="B62" s="41">
        <v>36555</v>
      </c>
      <c r="C62" s="41">
        <v>37018</v>
      </c>
      <c r="D62" s="41">
        <v>64093</v>
      </c>
      <c r="E62" s="41">
        <f t="shared" si="0"/>
        <v>137666</v>
      </c>
      <c r="F62" s="41">
        <v>136636</v>
      </c>
      <c r="G62" s="41">
        <f>IF(Table46[[#This Row],[Qtr1]]&gt;=Table46[[#This Row],[Quota]],Table46[[#This Row],[Qtr1]]*Bonus,0)</f>
        <v>11701.61</v>
      </c>
      <c r="H62" s="28">
        <v>3</v>
      </c>
      <c r="I62" s="41">
        <f>IF(Table46[[#This Row],[Status]]=1,Table46[[#This Row],[Bonus]]*Twenty,IF(Table46[[#This Row],[Status]]=2,Table46[[#This Row],[Bonus]]*Twelve,Table46[[#This Row],[Bonus]]*Eight))</f>
        <v>936.12880000000007</v>
      </c>
      <c r="L62" s="7"/>
    </row>
    <row r="63" spans="1:12" x14ac:dyDescent="0.25">
      <c r="A63" t="s">
        <v>129</v>
      </c>
      <c r="B63" s="41">
        <v>41970</v>
      </c>
      <c r="C63" s="41">
        <v>18343</v>
      </c>
      <c r="D63" s="41">
        <v>32635</v>
      </c>
      <c r="E63" s="41">
        <f t="shared" si="0"/>
        <v>92948</v>
      </c>
      <c r="F63" s="41">
        <v>92948</v>
      </c>
      <c r="G63" s="41">
        <f>IF(Table46[[#This Row],[Qtr1]]&gt;=Table46[[#This Row],[Quota]],Table46[[#This Row],[Qtr1]]*Bonus,0)</f>
        <v>7900.5800000000008</v>
      </c>
      <c r="H63" s="28">
        <v>2</v>
      </c>
      <c r="I63" s="41">
        <f>IF(Table46[[#This Row],[Status]]=1,Table46[[#This Row],[Bonus]]*Twenty,IF(Table46[[#This Row],[Status]]=2,Table46[[#This Row],[Bonus]]*Twelve,Table46[[#This Row],[Bonus]]*Eight))</f>
        <v>948.06960000000004</v>
      </c>
      <c r="L63" s="7"/>
    </row>
    <row r="64" spans="1:12" x14ac:dyDescent="0.25">
      <c r="A64" t="s">
        <v>130</v>
      </c>
      <c r="B64" s="41">
        <v>40917</v>
      </c>
      <c r="C64" s="41">
        <v>11980</v>
      </c>
      <c r="D64" s="41">
        <v>34213</v>
      </c>
      <c r="E64" s="41">
        <f t="shared" si="0"/>
        <v>87110</v>
      </c>
      <c r="F64" s="41">
        <v>87110</v>
      </c>
      <c r="G64" s="41">
        <f>IF(Table46[[#This Row],[Qtr1]]&gt;=Table46[[#This Row],[Quota]],Table46[[#This Row],[Qtr1]]*Bonus,0)</f>
        <v>7404.35</v>
      </c>
      <c r="H64" s="28">
        <v>2</v>
      </c>
      <c r="I64" s="41">
        <f>IF(Table46[[#This Row],[Status]]=1,Table46[[#This Row],[Bonus]]*Twenty,IF(Table46[[#This Row],[Status]]=2,Table46[[#This Row],[Bonus]]*Twelve,Table46[[#This Row],[Bonus]]*Eight))</f>
        <v>888.52200000000005</v>
      </c>
      <c r="L64" s="7"/>
    </row>
    <row r="65" spans="1:12" x14ac:dyDescent="0.25">
      <c r="A65" t="s">
        <v>131</v>
      </c>
      <c r="B65" s="41">
        <v>41757</v>
      </c>
      <c r="C65" s="41">
        <v>69069</v>
      </c>
      <c r="D65" s="41">
        <v>59023</v>
      </c>
      <c r="E65" s="41">
        <f t="shared" si="0"/>
        <v>169849</v>
      </c>
      <c r="F65" s="41">
        <v>170861</v>
      </c>
      <c r="G65" s="41">
        <f>IF(Table46[[#This Row],[Qtr1]]&gt;=Table46[[#This Row],[Quota]],Table46[[#This Row],[Qtr1]]*Bonus,0)</f>
        <v>0</v>
      </c>
      <c r="H65" s="28">
        <v>2</v>
      </c>
      <c r="I65" s="41">
        <f>IF(Table46[[#This Row],[Status]]=1,Table46[[#This Row],[Bonus]]*Twenty,IF(Table46[[#This Row],[Status]]=2,Table46[[#This Row],[Bonus]]*Twelve,Table46[[#This Row],[Bonus]]*Eight))</f>
        <v>0</v>
      </c>
      <c r="L65" s="7"/>
    </row>
    <row r="66" spans="1:12" x14ac:dyDescent="0.25">
      <c r="A66" t="s">
        <v>132</v>
      </c>
      <c r="B66" s="41">
        <v>22174</v>
      </c>
      <c r="C66" s="41">
        <v>61288</v>
      </c>
      <c r="D66" s="41">
        <v>68449</v>
      </c>
      <c r="E66" s="41">
        <f t="shared" si="0"/>
        <v>151911</v>
      </c>
      <c r="F66" s="41">
        <v>153415</v>
      </c>
      <c r="G66" s="41">
        <f>IF(Table46[[#This Row],[Qtr1]]&gt;=Table46[[#This Row],[Quota]],Table46[[#This Row],[Qtr1]]*Bonus,0)</f>
        <v>0</v>
      </c>
      <c r="H66" s="28">
        <v>2</v>
      </c>
      <c r="I66" s="41">
        <f>IF(Table46[[#This Row],[Status]]=1,Table46[[#This Row],[Bonus]]*Twenty,IF(Table46[[#This Row],[Status]]=2,Table46[[#This Row],[Bonus]]*Twelve,Table46[[#This Row],[Bonus]]*Eight))</f>
        <v>0</v>
      </c>
      <c r="L66" s="7"/>
    </row>
    <row r="67" spans="1:12" x14ac:dyDescent="0.25">
      <c r="A67" t="s">
        <v>133</v>
      </c>
      <c r="B67" s="41">
        <v>60858</v>
      </c>
      <c r="C67" s="41">
        <v>40914</v>
      </c>
      <c r="D67" s="41">
        <v>46713</v>
      </c>
      <c r="E67" s="41">
        <f t="shared" si="0"/>
        <v>148485</v>
      </c>
      <c r="F67" s="41">
        <v>150142</v>
      </c>
      <c r="G67" s="41">
        <f>IF(Table46[[#This Row],[Qtr1]]&gt;=Table46[[#This Row],[Quota]],Table46[[#This Row],[Qtr1]]*Bonus,0)</f>
        <v>0</v>
      </c>
      <c r="H67" s="28">
        <v>1</v>
      </c>
      <c r="I67" s="41">
        <f>IF(Table46[[#This Row],[Status]]=1,Table46[[#This Row],[Bonus]]*Twenty,IF(Table46[[#This Row],[Status]]=2,Table46[[#This Row],[Bonus]]*Twelve,Table46[[#This Row],[Bonus]]*Eight))</f>
        <v>0</v>
      </c>
      <c r="L67" s="7"/>
    </row>
    <row r="68" spans="1:12" x14ac:dyDescent="0.25">
      <c r="A68" t="s">
        <v>134</v>
      </c>
      <c r="B68" s="41">
        <v>58540</v>
      </c>
      <c r="C68" s="41">
        <v>50059</v>
      </c>
      <c r="D68" s="41">
        <v>29375</v>
      </c>
      <c r="E68" s="41">
        <f t="shared" si="0"/>
        <v>137974</v>
      </c>
      <c r="F68" s="41">
        <v>136559</v>
      </c>
      <c r="G68" s="41">
        <f>IF(Table46[[#This Row],[Qtr1]]&gt;=Table46[[#This Row],[Quota]],Table46[[#This Row],[Qtr1]]*Bonus,0)</f>
        <v>11727.79</v>
      </c>
      <c r="H68" s="28">
        <v>1</v>
      </c>
      <c r="I68" s="41">
        <f>IF(Table46[[#This Row],[Status]]=1,Table46[[#This Row],[Bonus]]*Twenty,IF(Table46[[#This Row],[Status]]=2,Table46[[#This Row],[Bonus]]*Twelve,Table46[[#This Row],[Bonus]]*Eight))</f>
        <v>2345.5580000000004</v>
      </c>
      <c r="L68" s="7"/>
    </row>
    <row r="69" spans="1:12" x14ac:dyDescent="0.25">
      <c r="A69" t="s">
        <v>135</v>
      </c>
      <c r="B69" s="41">
        <v>16001</v>
      </c>
      <c r="C69" s="41">
        <v>29610</v>
      </c>
      <c r="D69" s="41">
        <v>24930</v>
      </c>
      <c r="E69" s="41">
        <f t="shared" ref="E69:E132" si="1">SUM(B69:D69)</f>
        <v>70541</v>
      </c>
      <c r="F69" s="41">
        <v>68591</v>
      </c>
      <c r="G69" s="41">
        <f>IF(Table46[[#This Row],[Qtr1]]&gt;=Table46[[#This Row],[Quota]],Table46[[#This Row],[Qtr1]]*Bonus,0)</f>
        <v>5995.9850000000006</v>
      </c>
      <c r="H69" s="28">
        <v>1</v>
      </c>
      <c r="I69" s="41">
        <f>IF(Table46[[#This Row],[Status]]=1,Table46[[#This Row],[Bonus]]*Twenty,IF(Table46[[#This Row],[Status]]=2,Table46[[#This Row],[Bonus]]*Twelve,Table46[[#This Row],[Bonus]]*Eight))</f>
        <v>1199.1970000000001</v>
      </c>
      <c r="L69" s="7"/>
    </row>
    <row r="70" spans="1:12" x14ac:dyDescent="0.25">
      <c r="A70" t="s">
        <v>136</v>
      </c>
      <c r="B70" s="41">
        <v>27483</v>
      </c>
      <c r="C70" s="41">
        <v>34850</v>
      </c>
      <c r="D70" s="41">
        <v>53291</v>
      </c>
      <c r="E70" s="41">
        <f t="shared" si="1"/>
        <v>115624</v>
      </c>
      <c r="F70" s="41">
        <v>114519</v>
      </c>
      <c r="G70" s="41">
        <f>IF(Table46[[#This Row],[Qtr1]]&gt;=Table46[[#This Row],[Quota]],Table46[[#This Row],[Qtr1]]*Bonus,0)</f>
        <v>9828.0400000000009</v>
      </c>
      <c r="H70" s="28">
        <v>1</v>
      </c>
      <c r="I70" s="41">
        <f>IF(Table46[[#This Row],[Status]]=1,Table46[[#This Row],[Bonus]]*Twenty,IF(Table46[[#This Row],[Status]]=2,Table46[[#This Row],[Bonus]]*Twelve,Table46[[#This Row],[Bonus]]*Eight))</f>
        <v>1965.6080000000002</v>
      </c>
      <c r="L70" s="7"/>
    </row>
    <row r="71" spans="1:12" x14ac:dyDescent="0.25">
      <c r="A71" t="s">
        <v>137</v>
      </c>
      <c r="B71" s="41">
        <v>41001</v>
      </c>
      <c r="C71" s="41">
        <v>30108</v>
      </c>
      <c r="D71" s="41">
        <v>63362</v>
      </c>
      <c r="E71" s="41">
        <f t="shared" si="1"/>
        <v>134471</v>
      </c>
      <c r="F71" s="41">
        <v>135772</v>
      </c>
      <c r="G71" s="41">
        <f>IF(Table46[[#This Row],[Qtr1]]&gt;=Table46[[#This Row],[Quota]],Table46[[#This Row],[Qtr1]]*Bonus,0)</f>
        <v>0</v>
      </c>
      <c r="H71" s="28">
        <v>3</v>
      </c>
      <c r="I71" s="41">
        <f>IF(Table46[[#This Row],[Status]]=1,Table46[[#This Row],[Bonus]]*Twenty,IF(Table46[[#This Row],[Status]]=2,Table46[[#This Row],[Bonus]]*Twelve,Table46[[#This Row],[Bonus]]*Eight))</f>
        <v>0</v>
      </c>
      <c r="L71" s="7"/>
    </row>
    <row r="72" spans="1:12" x14ac:dyDescent="0.25">
      <c r="A72" t="s">
        <v>138</v>
      </c>
      <c r="B72" s="41">
        <v>42556</v>
      </c>
      <c r="C72" s="41">
        <v>59717</v>
      </c>
      <c r="D72" s="41">
        <v>23468</v>
      </c>
      <c r="E72" s="41">
        <f t="shared" si="1"/>
        <v>125741</v>
      </c>
      <c r="F72" s="41">
        <v>123888</v>
      </c>
      <c r="G72" s="41">
        <f>IF(Table46[[#This Row],[Qtr1]]&gt;=Table46[[#This Row],[Quota]],Table46[[#This Row],[Qtr1]]*Bonus,0)</f>
        <v>10687.985000000001</v>
      </c>
      <c r="H72" s="28">
        <v>3</v>
      </c>
      <c r="I72" s="41">
        <f>IF(Table46[[#This Row],[Status]]=1,Table46[[#This Row],[Bonus]]*Twenty,IF(Table46[[#This Row],[Status]]=2,Table46[[#This Row],[Bonus]]*Twelve,Table46[[#This Row],[Bonus]]*Eight))</f>
        <v>855.03880000000004</v>
      </c>
      <c r="L72" s="7"/>
    </row>
    <row r="73" spans="1:12" x14ac:dyDescent="0.25">
      <c r="A73" t="s">
        <v>139</v>
      </c>
      <c r="B73" s="41">
        <v>48415</v>
      </c>
      <c r="C73" s="41">
        <v>50942</v>
      </c>
      <c r="D73" s="41">
        <v>55330</v>
      </c>
      <c r="E73" s="41">
        <f t="shared" si="1"/>
        <v>154687</v>
      </c>
      <c r="F73" s="41">
        <v>153291</v>
      </c>
      <c r="G73" s="41">
        <f>IF(Table46[[#This Row],[Qtr1]]&gt;=Table46[[#This Row],[Quota]],Table46[[#This Row],[Qtr1]]*Bonus,0)</f>
        <v>13148.395</v>
      </c>
      <c r="H73" s="28">
        <v>2</v>
      </c>
      <c r="I73" s="41">
        <f>IF(Table46[[#This Row],[Status]]=1,Table46[[#This Row],[Bonus]]*Twenty,IF(Table46[[#This Row],[Status]]=2,Table46[[#This Row],[Bonus]]*Twelve,Table46[[#This Row],[Bonus]]*Eight))</f>
        <v>1577.8073999999999</v>
      </c>
      <c r="L73" s="7"/>
    </row>
    <row r="74" spans="1:12" x14ac:dyDescent="0.25">
      <c r="A74" t="s">
        <v>140</v>
      </c>
      <c r="B74" s="41">
        <v>13222</v>
      </c>
      <c r="C74" s="41">
        <v>35363</v>
      </c>
      <c r="D74" s="41">
        <v>36477</v>
      </c>
      <c r="E74" s="41">
        <f t="shared" si="1"/>
        <v>85062</v>
      </c>
      <c r="F74" s="41">
        <v>86604</v>
      </c>
      <c r="G74" s="41">
        <f>IF(Table46[[#This Row],[Qtr1]]&gt;=Table46[[#This Row],[Quota]],Table46[[#This Row],[Qtr1]]*Bonus,0)</f>
        <v>0</v>
      </c>
      <c r="H74" s="28">
        <v>1</v>
      </c>
      <c r="I74" s="41">
        <f>IF(Table46[[#This Row],[Status]]=1,Table46[[#This Row],[Bonus]]*Twenty,IF(Table46[[#This Row],[Status]]=2,Table46[[#This Row],[Bonus]]*Twelve,Table46[[#This Row],[Bonus]]*Eight))</f>
        <v>0</v>
      </c>
      <c r="L74" s="7"/>
    </row>
    <row r="75" spans="1:12" x14ac:dyDescent="0.25">
      <c r="A75" t="s">
        <v>141</v>
      </c>
      <c r="B75" s="41">
        <v>59094</v>
      </c>
      <c r="C75" s="41">
        <v>38739</v>
      </c>
      <c r="D75" s="41">
        <v>32664</v>
      </c>
      <c r="E75" s="41">
        <f t="shared" si="1"/>
        <v>130497</v>
      </c>
      <c r="F75" s="41">
        <v>129029</v>
      </c>
      <c r="G75" s="41">
        <f>IF(Table46[[#This Row],[Qtr1]]&gt;=Table46[[#This Row],[Quota]],Table46[[#This Row],[Qtr1]]*Bonus,0)</f>
        <v>11092.245000000001</v>
      </c>
      <c r="H75" s="28">
        <v>2</v>
      </c>
      <c r="I75" s="41">
        <f>IF(Table46[[#This Row],[Status]]=1,Table46[[#This Row],[Bonus]]*Twenty,IF(Table46[[#This Row],[Status]]=2,Table46[[#This Row],[Bonus]]*Twelve,Table46[[#This Row],[Bonus]]*Eight))</f>
        <v>1331.0694000000001</v>
      </c>
      <c r="L75" s="7"/>
    </row>
    <row r="76" spans="1:12" x14ac:dyDescent="0.25">
      <c r="A76" t="s">
        <v>142</v>
      </c>
      <c r="B76" s="41">
        <v>10408</v>
      </c>
      <c r="C76" s="41">
        <v>65445</v>
      </c>
      <c r="D76" s="41">
        <v>52734</v>
      </c>
      <c r="E76" s="41">
        <f t="shared" si="1"/>
        <v>128587</v>
      </c>
      <c r="F76" s="41">
        <v>126923</v>
      </c>
      <c r="G76" s="41">
        <f>IF(Table46[[#This Row],[Qtr1]]&gt;=Table46[[#This Row],[Quota]],Table46[[#This Row],[Qtr1]]*Bonus,0)</f>
        <v>10929.895</v>
      </c>
      <c r="H76" s="28">
        <v>3</v>
      </c>
      <c r="I76" s="41">
        <f>IF(Table46[[#This Row],[Status]]=1,Table46[[#This Row],[Bonus]]*Twenty,IF(Table46[[#This Row],[Status]]=2,Table46[[#This Row],[Bonus]]*Twelve,Table46[[#This Row],[Bonus]]*Eight))</f>
        <v>874.39160000000004</v>
      </c>
      <c r="L76" s="7"/>
    </row>
    <row r="77" spans="1:12" x14ac:dyDescent="0.25">
      <c r="A77" t="s">
        <v>143</v>
      </c>
      <c r="B77" s="41">
        <v>44155</v>
      </c>
      <c r="C77" s="41">
        <v>24781</v>
      </c>
      <c r="D77" s="41">
        <v>57434</v>
      </c>
      <c r="E77" s="41">
        <f t="shared" si="1"/>
        <v>126370</v>
      </c>
      <c r="F77" s="41">
        <v>128120</v>
      </c>
      <c r="G77" s="41">
        <f>IF(Table46[[#This Row],[Qtr1]]&gt;=Table46[[#This Row],[Quota]],Table46[[#This Row],[Qtr1]]*Bonus,0)</f>
        <v>0</v>
      </c>
      <c r="H77" s="28">
        <v>3</v>
      </c>
      <c r="I77" s="41">
        <f>IF(Table46[[#This Row],[Status]]=1,Table46[[#This Row],[Bonus]]*Twenty,IF(Table46[[#This Row],[Status]]=2,Table46[[#This Row],[Bonus]]*Twelve,Table46[[#This Row],[Bonus]]*Eight))</f>
        <v>0</v>
      </c>
      <c r="L77" s="7"/>
    </row>
    <row r="78" spans="1:12" x14ac:dyDescent="0.25">
      <c r="A78" t="s">
        <v>144</v>
      </c>
      <c r="B78" s="41">
        <v>20127</v>
      </c>
      <c r="C78" s="41">
        <v>25943</v>
      </c>
      <c r="D78" s="41">
        <v>55515</v>
      </c>
      <c r="E78" s="41">
        <f t="shared" si="1"/>
        <v>101585</v>
      </c>
      <c r="F78" s="41">
        <v>100293</v>
      </c>
      <c r="G78" s="41">
        <f>IF(Table46[[#This Row],[Qtr1]]&gt;=Table46[[#This Row],[Quota]],Table46[[#This Row],[Qtr1]]*Bonus,0)</f>
        <v>8634.7250000000004</v>
      </c>
      <c r="H78" s="28">
        <v>1</v>
      </c>
      <c r="I78" s="41">
        <f>IF(Table46[[#This Row],[Status]]=1,Table46[[#This Row],[Bonus]]*Twenty,IF(Table46[[#This Row],[Status]]=2,Table46[[#This Row],[Bonus]]*Twelve,Table46[[#This Row],[Bonus]]*Eight))</f>
        <v>1726.9450000000002</v>
      </c>
      <c r="L78" s="7"/>
    </row>
    <row r="79" spans="1:12" x14ac:dyDescent="0.25">
      <c r="A79" t="s">
        <v>145</v>
      </c>
      <c r="B79" s="41">
        <v>30633</v>
      </c>
      <c r="C79" s="41">
        <v>14660</v>
      </c>
      <c r="D79" s="41">
        <v>47024</v>
      </c>
      <c r="E79" s="41">
        <f t="shared" si="1"/>
        <v>92317</v>
      </c>
      <c r="F79" s="41">
        <v>93561</v>
      </c>
      <c r="G79" s="41">
        <f>IF(Table46[[#This Row],[Qtr1]]&gt;=Table46[[#This Row],[Quota]],Table46[[#This Row],[Qtr1]]*Bonus,0)</f>
        <v>0</v>
      </c>
      <c r="H79" s="28">
        <v>2</v>
      </c>
      <c r="I79" s="41">
        <f>IF(Table46[[#This Row],[Status]]=1,Table46[[#This Row],[Bonus]]*Twenty,IF(Table46[[#This Row],[Status]]=2,Table46[[#This Row],[Bonus]]*Twelve,Table46[[#This Row],[Bonus]]*Eight))</f>
        <v>0</v>
      </c>
      <c r="L79" s="7"/>
    </row>
    <row r="80" spans="1:12" x14ac:dyDescent="0.25">
      <c r="A80" t="s">
        <v>146</v>
      </c>
      <c r="B80" s="41">
        <v>48234</v>
      </c>
      <c r="C80" s="41">
        <v>57762</v>
      </c>
      <c r="D80" s="41">
        <v>38975</v>
      </c>
      <c r="E80" s="41">
        <f t="shared" si="1"/>
        <v>144971</v>
      </c>
      <c r="F80" s="41">
        <v>143802</v>
      </c>
      <c r="G80" s="41">
        <f>IF(Table46[[#This Row],[Qtr1]]&gt;=Table46[[#This Row],[Quota]],Table46[[#This Row],[Qtr1]]*Bonus,0)</f>
        <v>12322.535000000002</v>
      </c>
      <c r="H80" s="28">
        <v>2</v>
      </c>
      <c r="I80" s="41">
        <f>IF(Table46[[#This Row],[Status]]=1,Table46[[#This Row],[Bonus]]*Twenty,IF(Table46[[#This Row],[Status]]=2,Table46[[#This Row],[Bonus]]*Twelve,Table46[[#This Row],[Bonus]]*Eight))</f>
        <v>1478.7042000000001</v>
      </c>
      <c r="L80" s="7"/>
    </row>
    <row r="81" spans="1:12" x14ac:dyDescent="0.25">
      <c r="A81" t="s">
        <v>147</v>
      </c>
      <c r="B81" s="41">
        <v>39580</v>
      </c>
      <c r="C81" s="41">
        <v>35635</v>
      </c>
      <c r="D81" s="41">
        <v>59114</v>
      </c>
      <c r="E81" s="41">
        <f t="shared" si="1"/>
        <v>134329</v>
      </c>
      <c r="F81" s="41">
        <v>134329</v>
      </c>
      <c r="G81" s="41">
        <f>IF(Table46[[#This Row],[Qtr1]]&gt;=Table46[[#This Row],[Quota]],Table46[[#This Row],[Qtr1]]*Bonus,0)</f>
        <v>11417.965</v>
      </c>
      <c r="H81" s="28">
        <v>2</v>
      </c>
      <c r="I81" s="41">
        <f>IF(Table46[[#This Row],[Status]]=1,Table46[[#This Row],[Bonus]]*Twenty,IF(Table46[[#This Row],[Status]]=2,Table46[[#This Row],[Bonus]]*Twelve,Table46[[#This Row],[Bonus]]*Eight))</f>
        <v>1370.1558</v>
      </c>
      <c r="L81" s="7"/>
    </row>
    <row r="82" spans="1:12" x14ac:dyDescent="0.25">
      <c r="A82" t="s">
        <v>148</v>
      </c>
      <c r="B82" s="41">
        <v>52167</v>
      </c>
      <c r="C82" s="41">
        <v>62815</v>
      </c>
      <c r="D82" s="41">
        <v>30553</v>
      </c>
      <c r="E82" s="41">
        <f t="shared" si="1"/>
        <v>145535</v>
      </c>
      <c r="F82" s="41">
        <v>145535</v>
      </c>
      <c r="G82" s="41">
        <f>IF(Table46[[#This Row],[Qtr1]]&gt;=Table46[[#This Row],[Quota]],Table46[[#This Row],[Qtr1]]*Bonus,0)</f>
        <v>12370.475</v>
      </c>
      <c r="H82" s="28">
        <v>3</v>
      </c>
      <c r="I82" s="41">
        <f>IF(Table46[[#This Row],[Status]]=1,Table46[[#This Row],[Bonus]]*Twenty,IF(Table46[[#This Row],[Status]]=2,Table46[[#This Row],[Bonus]]*Twelve,Table46[[#This Row],[Bonus]]*Eight))</f>
        <v>989.63800000000003</v>
      </c>
      <c r="L82" s="7"/>
    </row>
    <row r="83" spans="1:12" x14ac:dyDescent="0.25">
      <c r="A83" t="s">
        <v>149</v>
      </c>
      <c r="B83" s="41">
        <v>13006</v>
      </c>
      <c r="C83" s="41">
        <v>69105</v>
      </c>
      <c r="D83" s="41">
        <v>21977</v>
      </c>
      <c r="E83" s="41">
        <f t="shared" si="1"/>
        <v>104088</v>
      </c>
      <c r="F83" s="41">
        <v>105231</v>
      </c>
      <c r="G83" s="41">
        <f>IF(Table46[[#This Row],[Qtr1]]&gt;=Table46[[#This Row],[Quota]],Table46[[#This Row],[Qtr1]]*Bonus,0)</f>
        <v>0</v>
      </c>
      <c r="H83" s="28">
        <v>3</v>
      </c>
      <c r="I83" s="41">
        <f>IF(Table46[[#This Row],[Status]]=1,Table46[[#This Row],[Bonus]]*Twenty,IF(Table46[[#This Row],[Status]]=2,Table46[[#This Row],[Bonus]]*Twelve,Table46[[#This Row],[Bonus]]*Eight))</f>
        <v>0</v>
      </c>
      <c r="L83" s="7"/>
    </row>
    <row r="84" spans="1:12" x14ac:dyDescent="0.25">
      <c r="A84" t="s">
        <v>150</v>
      </c>
      <c r="B84" s="41">
        <v>12430</v>
      </c>
      <c r="C84" s="41">
        <v>23709</v>
      </c>
      <c r="D84" s="41">
        <v>15883</v>
      </c>
      <c r="E84" s="41">
        <f t="shared" si="1"/>
        <v>52022</v>
      </c>
      <c r="F84" s="41">
        <v>50749</v>
      </c>
      <c r="G84" s="41">
        <f>IF(Table46[[#This Row],[Qtr1]]&gt;=Table46[[#This Row],[Quota]],Table46[[#This Row],[Qtr1]]*Bonus,0)</f>
        <v>4421.87</v>
      </c>
      <c r="H84" s="28">
        <v>2</v>
      </c>
      <c r="I84" s="41">
        <f>IF(Table46[[#This Row],[Status]]=1,Table46[[#This Row],[Bonus]]*Twenty,IF(Table46[[#This Row],[Status]]=2,Table46[[#This Row],[Bonus]]*Twelve,Table46[[#This Row],[Bonus]]*Eight))</f>
        <v>530.62439999999992</v>
      </c>
      <c r="L84" s="7"/>
    </row>
    <row r="85" spans="1:12" x14ac:dyDescent="0.25">
      <c r="A85" t="s">
        <v>151</v>
      </c>
      <c r="B85" s="41">
        <v>31229</v>
      </c>
      <c r="C85" s="41">
        <v>17181</v>
      </c>
      <c r="D85" s="41">
        <v>33409</v>
      </c>
      <c r="E85" s="41">
        <f t="shared" si="1"/>
        <v>81819</v>
      </c>
      <c r="F85" s="41">
        <v>80739</v>
      </c>
      <c r="G85" s="41">
        <f>IF(Table46[[#This Row],[Qtr1]]&gt;=Table46[[#This Row],[Quota]],Table46[[#This Row],[Qtr1]]*Bonus,0)</f>
        <v>6954.6150000000007</v>
      </c>
      <c r="H85" s="28">
        <v>1</v>
      </c>
      <c r="I85" s="41">
        <f>IF(Table46[[#This Row],[Status]]=1,Table46[[#This Row],[Bonus]]*Twenty,IF(Table46[[#This Row],[Status]]=2,Table46[[#This Row],[Bonus]]*Twelve,Table46[[#This Row],[Bonus]]*Eight))</f>
        <v>1390.9230000000002</v>
      </c>
      <c r="L85" s="7"/>
    </row>
    <row r="86" spans="1:12" x14ac:dyDescent="0.25">
      <c r="A86" t="s">
        <v>152</v>
      </c>
      <c r="B86" s="41">
        <v>47858</v>
      </c>
      <c r="C86" s="41">
        <v>15686</v>
      </c>
      <c r="D86" s="41">
        <v>51232</v>
      </c>
      <c r="E86" s="41">
        <f t="shared" si="1"/>
        <v>114776</v>
      </c>
      <c r="F86" s="41">
        <v>114776</v>
      </c>
      <c r="G86" s="41">
        <f>IF(Table46[[#This Row],[Qtr1]]&gt;=Table46[[#This Row],[Quota]],Table46[[#This Row],[Qtr1]]*Bonus,0)</f>
        <v>9755.9600000000009</v>
      </c>
      <c r="H86" s="28">
        <v>2</v>
      </c>
      <c r="I86" s="41">
        <f>IF(Table46[[#This Row],[Status]]=1,Table46[[#This Row],[Bonus]]*Twenty,IF(Table46[[#This Row],[Status]]=2,Table46[[#This Row],[Bonus]]*Twelve,Table46[[#This Row],[Bonus]]*Eight))</f>
        <v>1170.7152000000001</v>
      </c>
      <c r="L86" s="7"/>
    </row>
    <row r="87" spans="1:12" x14ac:dyDescent="0.25">
      <c r="A87" t="s">
        <v>153</v>
      </c>
      <c r="B87" s="41">
        <v>27530</v>
      </c>
      <c r="C87" s="41">
        <v>26488</v>
      </c>
      <c r="D87" s="41">
        <v>60497</v>
      </c>
      <c r="E87" s="41">
        <f t="shared" si="1"/>
        <v>114515</v>
      </c>
      <c r="F87" s="41">
        <v>115825</v>
      </c>
      <c r="G87" s="41">
        <f>IF(Table46[[#This Row],[Qtr1]]&gt;=Table46[[#This Row],[Quota]],Table46[[#This Row],[Qtr1]]*Bonus,0)</f>
        <v>0</v>
      </c>
      <c r="H87" s="28">
        <v>3</v>
      </c>
      <c r="I87" s="41">
        <f>IF(Table46[[#This Row],[Status]]=1,Table46[[#This Row],[Bonus]]*Twenty,IF(Table46[[#This Row],[Status]]=2,Table46[[#This Row],[Bonus]]*Twelve,Table46[[#This Row],[Bonus]]*Eight))</f>
        <v>0</v>
      </c>
      <c r="L87" s="7"/>
    </row>
    <row r="88" spans="1:12" x14ac:dyDescent="0.25">
      <c r="A88" t="s">
        <v>154</v>
      </c>
      <c r="B88" s="41">
        <v>52547</v>
      </c>
      <c r="C88" s="41">
        <v>34928</v>
      </c>
      <c r="D88" s="41">
        <v>51808</v>
      </c>
      <c r="E88" s="41">
        <f t="shared" si="1"/>
        <v>139283</v>
      </c>
      <c r="F88" s="41">
        <v>138210</v>
      </c>
      <c r="G88" s="41">
        <f>IF(Table46[[#This Row],[Qtr1]]&gt;=Table46[[#This Row],[Quota]],Table46[[#This Row],[Qtr1]]*Bonus,0)</f>
        <v>11839.055</v>
      </c>
      <c r="H88" s="28">
        <v>2</v>
      </c>
      <c r="I88" s="41">
        <f>IF(Table46[[#This Row],[Status]]=1,Table46[[#This Row],[Bonus]]*Twenty,IF(Table46[[#This Row],[Status]]=2,Table46[[#This Row],[Bonus]]*Twelve,Table46[[#This Row],[Bonus]]*Eight))</f>
        <v>1420.6866</v>
      </c>
      <c r="L88" s="7"/>
    </row>
    <row r="89" spans="1:12" x14ac:dyDescent="0.25">
      <c r="A89" t="s">
        <v>155</v>
      </c>
      <c r="B89" s="41">
        <v>26816</v>
      </c>
      <c r="C89" s="41">
        <v>22581</v>
      </c>
      <c r="D89" s="41">
        <v>42704</v>
      </c>
      <c r="E89" s="41">
        <f t="shared" si="1"/>
        <v>92101</v>
      </c>
      <c r="F89" s="41">
        <v>93451</v>
      </c>
      <c r="G89" s="41">
        <f>IF(Table46[[#This Row],[Qtr1]]&gt;=Table46[[#This Row],[Quota]],Table46[[#This Row],[Qtr1]]*Bonus,0)</f>
        <v>0</v>
      </c>
      <c r="H89" s="28">
        <v>1</v>
      </c>
      <c r="I89" s="41">
        <f>IF(Table46[[#This Row],[Status]]=1,Table46[[#This Row],[Bonus]]*Twenty,IF(Table46[[#This Row],[Status]]=2,Table46[[#This Row],[Bonus]]*Twelve,Table46[[#This Row],[Bonus]]*Eight))</f>
        <v>0</v>
      </c>
      <c r="L89" s="7"/>
    </row>
    <row r="90" spans="1:12" x14ac:dyDescent="0.25">
      <c r="A90" t="s">
        <v>156</v>
      </c>
      <c r="B90" s="41">
        <v>38016</v>
      </c>
      <c r="C90" s="41">
        <v>56028</v>
      </c>
      <c r="D90" s="41">
        <v>16879</v>
      </c>
      <c r="E90" s="41">
        <f t="shared" si="1"/>
        <v>110923</v>
      </c>
      <c r="F90" s="41">
        <v>109507</v>
      </c>
      <c r="G90" s="41">
        <f>IF(Table46[[#This Row],[Qtr1]]&gt;=Table46[[#This Row],[Quota]],Table46[[#This Row],[Qtr1]]*Bonus,0)</f>
        <v>9428.4549999999999</v>
      </c>
      <c r="H90" s="28">
        <v>1</v>
      </c>
      <c r="I90" s="41">
        <f>IF(Table46[[#This Row],[Status]]=1,Table46[[#This Row],[Bonus]]*Twenty,IF(Table46[[#This Row],[Status]]=2,Table46[[#This Row],[Bonus]]*Twelve,Table46[[#This Row],[Bonus]]*Eight))</f>
        <v>1885.691</v>
      </c>
      <c r="L90" s="7"/>
    </row>
    <row r="91" spans="1:12" x14ac:dyDescent="0.25">
      <c r="A91" t="s">
        <v>157</v>
      </c>
      <c r="B91" s="41">
        <v>38008</v>
      </c>
      <c r="C91" s="41">
        <v>36974</v>
      </c>
      <c r="D91" s="41">
        <v>28668</v>
      </c>
      <c r="E91" s="41">
        <f t="shared" si="1"/>
        <v>103650</v>
      </c>
      <c r="F91" s="41">
        <v>101997</v>
      </c>
      <c r="G91" s="41">
        <f>IF(Table46[[#This Row],[Qtr1]]&gt;=Table46[[#This Row],[Quota]],Table46[[#This Row],[Qtr1]]*Bonus,0)</f>
        <v>8810.25</v>
      </c>
      <c r="H91" s="28">
        <v>2</v>
      </c>
      <c r="I91" s="41">
        <f>IF(Table46[[#This Row],[Status]]=1,Table46[[#This Row],[Bonus]]*Twenty,IF(Table46[[#This Row],[Status]]=2,Table46[[#This Row],[Bonus]]*Twelve,Table46[[#This Row],[Bonus]]*Eight))</f>
        <v>1057.23</v>
      </c>
      <c r="L91" s="7"/>
    </row>
    <row r="92" spans="1:12" x14ac:dyDescent="0.25">
      <c r="A92" t="s">
        <v>158</v>
      </c>
      <c r="B92" s="41">
        <v>47725</v>
      </c>
      <c r="C92" s="41">
        <v>64164</v>
      </c>
      <c r="D92" s="41">
        <v>57133</v>
      </c>
      <c r="E92" s="41">
        <f t="shared" si="1"/>
        <v>169022</v>
      </c>
      <c r="F92" s="41">
        <v>170094</v>
      </c>
      <c r="G92" s="41">
        <f>IF(Table46[[#This Row],[Qtr1]]&gt;=Table46[[#This Row],[Quota]],Table46[[#This Row],[Qtr1]]*Bonus,0)</f>
        <v>0</v>
      </c>
      <c r="H92" s="28">
        <v>2</v>
      </c>
      <c r="I92" s="41">
        <f>IF(Table46[[#This Row],[Status]]=1,Table46[[#This Row],[Bonus]]*Twenty,IF(Table46[[#This Row],[Status]]=2,Table46[[#This Row],[Bonus]]*Twelve,Table46[[#This Row],[Bonus]]*Eight))</f>
        <v>0</v>
      </c>
      <c r="L92" s="7"/>
    </row>
    <row r="93" spans="1:12" x14ac:dyDescent="0.25">
      <c r="A93" t="s">
        <v>159</v>
      </c>
      <c r="B93" s="41">
        <v>42021</v>
      </c>
      <c r="C93" s="41">
        <v>59634</v>
      </c>
      <c r="D93" s="41">
        <v>65417</v>
      </c>
      <c r="E93" s="41">
        <f t="shared" si="1"/>
        <v>167072</v>
      </c>
      <c r="F93" s="41">
        <v>165340</v>
      </c>
      <c r="G93" s="41">
        <f>IF(Table46[[#This Row],[Qtr1]]&gt;=Table46[[#This Row],[Quota]],Table46[[#This Row],[Qtr1]]*Bonus,0)</f>
        <v>14201.12</v>
      </c>
      <c r="H93" s="28">
        <v>1</v>
      </c>
      <c r="I93" s="41">
        <f>IF(Table46[[#This Row],[Status]]=1,Table46[[#This Row],[Bonus]]*Twenty,IF(Table46[[#This Row],[Status]]=2,Table46[[#This Row],[Bonus]]*Twelve,Table46[[#This Row],[Bonus]]*Eight))</f>
        <v>2840.2240000000002</v>
      </c>
      <c r="L93" s="7"/>
    </row>
    <row r="94" spans="1:12" x14ac:dyDescent="0.25">
      <c r="A94" t="s">
        <v>160</v>
      </c>
      <c r="B94" s="41">
        <v>62200</v>
      </c>
      <c r="C94" s="41">
        <v>46989</v>
      </c>
      <c r="D94" s="41">
        <v>18358</v>
      </c>
      <c r="E94" s="41">
        <f t="shared" si="1"/>
        <v>127547</v>
      </c>
      <c r="F94" s="41">
        <v>128608</v>
      </c>
      <c r="G94" s="41">
        <f>IF(Table46[[#This Row],[Qtr1]]&gt;=Table46[[#This Row],[Quota]],Table46[[#This Row],[Qtr1]]*Bonus,0)</f>
        <v>0</v>
      </c>
      <c r="H94" s="28">
        <v>3</v>
      </c>
      <c r="I94" s="41">
        <f>IF(Table46[[#This Row],[Status]]=1,Table46[[#This Row],[Bonus]]*Twenty,IF(Table46[[#This Row],[Status]]=2,Table46[[#This Row],[Bonus]]*Twelve,Table46[[#This Row],[Bonus]]*Eight))</f>
        <v>0</v>
      </c>
      <c r="L94" s="7"/>
    </row>
    <row r="95" spans="1:12" x14ac:dyDescent="0.25">
      <c r="A95" t="s">
        <v>161</v>
      </c>
      <c r="B95" s="41">
        <v>68349</v>
      </c>
      <c r="C95" s="41">
        <v>61240</v>
      </c>
      <c r="D95" s="41">
        <v>63670</v>
      </c>
      <c r="E95" s="41">
        <f t="shared" si="1"/>
        <v>193259</v>
      </c>
      <c r="F95" s="41">
        <v>193259</v>
      </c>
      <c r="G95" s="41">
        <f>IF(Table46[[#This Row],[Qtr1]]&gt;=Table46[[#This Row],[Quota]],Table46[[#This Row],[Qtr1]]*Bonus,0)</f>
        <v>16427.014999999999</v>
      </c>
      <c r="H95" s="28">
        <v>3</v>
      </c>
      <c r="I95" s="41">
        <f>IF(Table46[[#This Row],[Status]]=1,Table46[[#This Row],[Bonus]]*Twenty,IF(Table46[[#This Row],[Status]]=2,Table46[[#This Row],[Bonus]]*Twelve,Table46[[#This Row],[Bonus]]*Eight))</f>
        <v>1314.1612</v>
      </c>
      <c r="L95" s="7"/>
    </row>
    <row r="96" spans="1:12" x14ac:dyDescent="0.25">
      <c r="A96" t="s">
        <v>162</v>
      </c>
      <c r="B96" s="41">
        <v>53076</v>
      </c>
      <c r="C96" s="41">
        <v>53442</v>
      </c>
      <c r="D96" s="41">
        <v>19489</v>
      </c>
      <c r="E96" s="41">
        <f t="shared" si="1"/>
        <v>126007</v>
      </c>
      <c r="F96" s="41">
        <v>124990</v>
      </c>
      <c r="G96" s="41">
        <f>IF(Table46[[#This Row],[Qtr1]]&gt;=Table46[[#This Row],[Quota]],Table46[[#This Row],[Qtr1]]*Bonus,0)</f>
        <v>10710.595000000001</v>
      </c>
      <c r="H96" s="28">
        <v>1</v>
      </c>
      <c r="I96" s="41">
        <f>IF(Table46[[#This Row],[Status]]=1,Table46[[#This Row],[Bonus]]*Twenty,IF(Table46[[#This Row],[Status]]=2,Table46[[#This Row],[Bonus]]*Twelve,Table46[[#This Row],[Bonus]]*Eight))</f>
        <v>2142.1190000000001</v>
      </c>
      <c r="L96" s="7"/>
    </row>
    <row r="97" spans="1:12" x14ac:dyDescent="0.25">
      <c r="A97" t="s">
        <v>163</v>
      </c>
      <c r="B97" s="41">
        <v>17905</v>
      </c>
      <c r="C97" s="41">
        <v>40362</v>
      </c>
      <c r="D97" s="41">
        <v>14818</v>
      </c>
      <c r="E97" s="41">
        <f t="shared" si="1"/>
        <v>73085</v>
      </c>
      <c r="F97" s="41">
        <v>74965</v>
      </c>
      <c r="G97" s="41">
        <f>IF(Table46[[#This Row],[Qtr1]]&gt;=Table46[[#This Row],[Quota]],Table46[[#This Row],[Qtr1]]*Bonus,0)</f>
        <v>0</v>
      </c>
      <c r="H97" s="28">
        <v>2</v>
      </c>
      <c r="I97" s="41">
        <f>IF(Table46[[#This Row],[Status]]=1,Table46[[#This Row],[Bonus]]*Twenty,IF(Table46[[#This Row],[Status]]=2,Table46[[#This Row],[Bonus]]*Twelve,Table46[[#This Row],[Bonus]]*Eight))</f>
        <v>0</v>
      </c>
      <c r="L97" s="7"/>
    </row>
    <row r="98" spans="1:12" x14ac:dyDescent="0.25">
      <c r="A98" t="s">
        <v>164</v>
      </c>
      <c r="B98" s="41">
        <v>35450</v>
      </c>
      <c r="C98" s="41">
        <v>54979</v>
      </c>
      <c r="D98" s="41">
        <v>13227</v>
      </c>
      <c r="E98" s="41">
        <f t="shared" si="1"/>
        <v>103656</v>
      </c>
      <c r="F98" s="41">
        <v>105405</v>
      </c>
      <c r="G98" s="41">
        <f>IF(Table46[[#This Row],[Qtr1]]&gt;=Table46[[#This Row],[Quota]],Table46[[#This Row],[Qtr1]]*Bonus,0)</f>
        <v>0</v>
      </c>
      <c r="H98" s="28">
        <v>3</v>
      </c>
      <c r="I98" s="41">
        <f>IF(Table46[[#This Row],[Status]]=1,Table46[[#This Row],[Bonus]]*Twenty,IF(Table46[[#This Row],[Status]]=2,Table46[[#This Row],[Bonus]]*Twelve,Table46[[#This Row],[Bonus]]*Eight))</f>
        <v>0</v>
      </c>
      <c r="L98" s="7"/>
    </row>
    <row r="99" spans="1:12" x14ac:dyDescent="0.25">
      <c r="A99" t="s">
        <v>165</v>
      </c>
      <c r="B99" s="41">
        <v>35937</v>
      </c>
      <c r="C99" s="41">
        <v>37823</v>
      </c>
      <c r="D99" s="41">
        <v>40189</v>
      </c>
      <c r="E99" s="41">
        <f t="shared" si="1"/>
        <v>113949</v>
      </c>
      <c r="F99" s="41">
        <v>112315</v>
      </c>
      <c r="G99" s="41">
        <f>IF(Table46[[#This Row],[Qtr1]]&gt;=Table46[[#This Row],[Quota]],Table46[[#This Row],[Qtr1]]*Bonus,0)</f>
        <v>9685.6650000000009</v>
      </c>
      <c r="H99" s="28">
        <v>2</v>
      </c>
      <c r="I99" s="41">
        <f>IF(Table46[[#This Row],[Status]]=1,Table46[[#This Row],[Bonus]]*Twenty,IF(Table46[[#This Row],[Status]]=2,Table46[[#This Row],[Bonus]]*Twelve,Table46[[#This Row],[Bonus]]*Eight))</f>
        <v>1162.2798</v>
      </c>
      <c r="L99" s="7"/>
    </row>
    <row r="100" spans="1:12" x14ac:dyDescent="0.25">
      <c r="A100" t="s">
        <v>166</v>
      </c>
      <c r="B100" s="41">
        <v>42673</v>
      </c>
      <c r="C100" s="41">
        <v>24645</v>
      </c>
      <c r="D100" s="41">
        <v>31490</v>
      </c>
      <c r="E100" s="41">
        <f t="shared" si="1"/>
        <v>98808</v>
      </c>
      <c r="F100" s="41">
        <v>98808</v>
      </c>
      <c r="G100" s="41">
        <f>IF(Table46[[#This Row],[Qtr1]]&gt;=Table46[[#This Row],[Quota]],Table46[[#This Row],[Qtr1]]*Bonus,0)</f>
        <v>8398.68</v>
      </c>
      <c r="H100" s="28">
        <v>2</v>
      </c>
      <c r="I100" s="41">
        <f>IF(Table46[[#This Row],[Status]]=1,Table46[[#This Row],[Bonus]]*Twenty,IF(Table46[[#This Row],[Status]]=2,Table46[[#This Row],[Bonus]]*Twelve,Table46[[#This Row],[Bonus]]*Eight))</f>
        <v>1007.8416</v>
      </c>
      <c r="L100" s="7"/>
    </row>
    <row r="101" spans="1:12" x14ac:dyDescent="0.25">
      <c r="A101" t="s">
        <v>167</v>
      </c>
      <c r="B101" s="41">
        <v>19050</v>
      </c>
      <c r="C101" s="41">
        <v>36068</v>
      </c>
      <c r="D101" s="41">
        <v>19907</v>
      </c>
      <c r="E101" s="41">
        <f t="shared" si="1"/>
        <v>75025</v>
      </c>
      <c r="F101" s="41">
        <v>75025</v>
      </c>
      <c r="G101" s="41">
        <f>IF(Table46[[#This Row],[Qtr1]]&gt;=Table46[[#This Row],[Quota]],Table46[[#This Row],[Qtr1]]*Bonus,0)</f>
        <v>6377.1250000000009</v>
      </c>
      <c r="H101" s="28">
        <v>1</v>
      </c>
      <c r="I101" s="41">
        <f>IF(Table46[[#This Row],[Status]]=1,Table46[[#This Row],[Bonus]]*Twenty,IF(Table46[[#This Row],[Status]]=2,Table46[[#This Row],[Bonus]]*Twelve,Table46[[#This Row],[Bonus]]*Eight))</f>
        <v>1275.4250000000002</v>
      </c>
      <c r="L101" s="7"/>
    </row>
    <row r="102" spans="1:12" x14ac:dyDescent="0.25">
      <c r="A102" t="s">
        <v>168</v>
      </c>
      <c r="B102" s="41">
        <v>20090</v>
      </c>
      <c r="C102" s="41">
        <v>51765</v>
      </c>
      <c r="D102" s="41">
        <v>51306</v>
      </c>
      <c r="E102" s="41">
        <f t="shared" si="1"/>
        <v>123161</v>
      </c>
      <c r="F102" s="41">
        <v>123161</v>
      </c>
      <c r="G102" s="41">
        <f>IF(Table46[[#This Row],[Qtr1]]&gt;=Table46[[#This Row],[Quota]],Table46[[#This Row],[Qtr1]]*Bonus,0)</f>
        <v>10468.685000000001</v>
      </c>
      <c r="H102" s="28">
        <v>1</v>
      </c>
      <c r="I102" s="41">
        <f>IF(Table46[[#This Row],[Status]]=1,Table46[[#This Row],[Bonus]]*Twenty,IF(Table46[[#This Row],[Status]]=2,Table46[[#This Row],[Bonus]]*Twelve,Table46[[#This Row],[Bonus]]*Eight))</f>
        <v>2093.7370000000005</v>
      </c>
      <c r="L102" s="7"/>
    </row>
    <row r="103" spans="1:12" x14ac:dyDescent="0.25">
      <c r="A103" t="s">
        <v>169</v>
      </c>
      <c r="B103" s="41">
        <v>41632</v>
      </c>
      <c r="C103" s="41">
        <v>25723</v>
      </c>
      <c r="D103" s="41">
        <v>22477</v>
      </c>
      <c r="E103" s="41">
        <f t="shared" si="1"/>
        <v>89832</v>
      </c>
      <c r="F103" s="41">
        <v>91074</v>
      </c>
      <c r="G103" s="41">
        <f>IF(Table46[[#This Row],[Qtr1]]&gt;=Table46[[#This Row],[Quota]],Table46[[#This Row],[Qtr1]]*Bonus,0)</f>
        <v>0</v>
      </c>
      <c r="H103" s="28">
        <v>2</v>
      </c>
      <c r="I103" s="41">
        <f>IF(Table46[[#This Row],[Status]]=1,Table46[[#This Row],[Bonus]]*Twenty,IF(Table46[[#This Row],[Status]]=2,Table46[[#This Row],[Bonus]]*Twelve,Table46[[#This Row],[Bonus]]*Eight))</f>
        <v>0</v>
      </c>
      <c r="L103" s="7"/>
    </row>
    <row r="104" spans="1:12" x14ac:dyDescent="0.25">
      <c r="A104" t="s">
        <v>170</v>
      </c>
      <c r="B104" s="41">
        <v>33778</v>
      </c>
      <c r="C104" s="41">
        <v>52390</v>
      </c>
      <c r="D104" s="41">
        <v>48933</v>
      </c>
      <c r="E104" s="41">
        <f t="shared" si="1"/>
        <v>135101</v>
      </c>
      <c r="F104" s="41">
        <v>133566</v>
      </c>
      <c r="G104" s="41">
        <f>IF(Table46[[#This Row],[Qtr1]]&gt;=Table46[[#This Row],[Quota]],Table46[[#This Row],[Qtr1]]*Bonus,0)</f>
        <v>11483.585000000001</v>
      </c>
      <c r="H104" s="28">
        <v>2</v>
      </c>
      <c r="I104" s="41">
        <f>IF(Table46[[#This Row],[Status]]=1,Table46[[#This Row],[Bonus]]*Twenty,IF(Table46[[#This Row],[Status]]=2,Table46[[#This Row],[Bonus]]*Twelve,Table46[[#This Row],[Bonus]]*Eight))</f>
        <v>1378.0302000000001</v>
      </c>
      <c r="L104" s="7"/>
    </row>
    <row r="105" spans="1:12" x14ac:dyDescent="0.25">
      <c r="A105" t="s">
        <v>171</v>
      </c>
      <c r="B105" s="41">
        <v>49478</v>
      </c>
      <c r="C105" s="41">
        <v>53251</v>
      </c>
      <c r="D105" s="41">
        <v>62453</v>
      </c>
      <c r="E105" s="41">
        <f t="shared" si="1"/>
        <v>165182</v>
      </c>
      <c r="F105" s="41">
        <v>163489</v>
      </c>
      <c r="G105" s="41">
        <f>IF(Table46[[#This Row],[Qtr1]]&gt;=Table46[[#This Row],[Quota]],Table46[[#This Row],[Qtr1]]*Bonus,0)</f>
        <v>14040.470000000001</v>
      </c>
      <c r="H105" s="28">
        <v>1</v>
      </c>
      <c r="I105" s="41">
        <f>IF(Table46[[#This Row],[Status]]=1,Table46[[#This Row],[Bonus]]*Twenty,IF(Table46[[#This Row],[Status]]=2,Table46[[#This Row],[Bonus]]*Twelve,Table46[[#This Row],[Bonus]]*Eight))</f>
        <v>2808.0940000000005</v>
      </c>
      <c r="L105" s="7"/>
    </row>
    <row r="106" spans="1:12" x14ac:dyDescent="0.25">
      <c r="A106" t="s">
        <v>172</v>
      </c>
      <c r="B106" s="41">
        <v>52402</v>
      </c>
      <c r="C106" s="41">
        <v>31852</v>
      </c>
      <c r="D106" s="41">
        <v>18505</v>
      </c>
      <c r="E106" s="41">
        <f t="shared" si="1"/>
        <v>102759</v>
      </c>
      <c r="F106" s="41">
        <v>102759</v>
      </c>
      <c r="G106" s="41">
        <f>IF(Table46[[#This Row],[Qtr1]]&gt;=Table46[[#This Row],[Quota]],Table46[[#This Row],[Qtr1]]*Bonus,0)</f>
        <v>8734.5150000000012</v>
      </c>
      <c r="H106" s="28">
        <v>2</v>
      </c>
      <c r="I106" s="41">
        <f>IF(Table46[[#This Row],[Status]]=1,Table46[[#This Row],[Bonus]]*Twenty,IF(Table46[[#This Row],[Status]]=2,Table46[[#This Row],[Bonus]]*Twelve,Table46[[#This Row],[Bonus]]*Eight))</f>
        <v>1048.1418000000001</v>
      </c>
      <c r="L106" s="7"/>
    </row>
    <row r="107" spans="1:12" x14ac:dyDescent="0.25">
      <c r="A107" t="s">
        <v>173</v>
      </c>
      <c r="B107" s="41">
        <v>45413</v>
      </c>
      <c r="C107" s="41">
        <v>68403</v>
      </c>
      <c r="D107" s="41">
        <v>31653</v>
      </c>
      <c r="E107" s="41">
        <f t="shared" si="1"/>
        <v>145469</v>
      </c>
      <c r="F107" s="41">
        <v>145469</v>
      </c>
      <c r="G107" s="41">
        <f>IF(Table46[[#This Row],[Qtr1]]&gt;=Table46[[#This Row],[Quota]],Table46[[#This Row],[Qtr1]]*Bonus,0)</f>
        <v>12364.865000000002</v>
      </c>
      <c r="H107" s="28">
        <v>1</v>
      </c>
      <c r="I107" s="41">
        <f>IF(Table46[[#This Row],[Status]]=1,Table46[[#This Row],[Bonus]]*Twenty,IF(Table46[[#This Row],[Status]]=2,Table46[[#This Row],[Bonus]]*Twelve,Table46[[#This Row],[Bonus]]*Eight))</f>
        <v>2472.9730000000004</v>
      </c>
      <c r="L107" s="7"/>
    </row>
    <row r="108" spans="1:12" x14ac:dyDescent="0.25">
      <c r="A108" t="s">
        <v>174</v>
      </c>
      <c r="B108" s="41">
        <v>67229</v>
      </c>
      <c r="C108" s="41">
        <v>36658</v>
      </c>
      <c r="D108" s="41">
        <v>67973</v>
      </c>
      <c r="E108" s="41">
        <f t="shared" si="1"/>
        <v>171860</v>
      </c>
      <c r="F108" s="41">
        <v>173381</v>
      </c>
      <c r="G108" s="41">
        <f>IF(Table46[[#This Row],[Qtr1]]&gt;=Table46[[#This Row],[Quota]],Table46[[#This Row],[Qtr1]]*Bonus,0)</f>
        <v>0</v>
      </c>
      <c r="H108" s="28">
        <v>1</v>
      </c>
      <c r="I108" s="41">
        <f>IF(Table46[[#This Row],[Status]]=1,Table46[[#This Row],[Bonus]]*Twenty,IF(Table46[[#This Row],[Status]]=2,Table46[[#This Row],[Bonus]]*Twelve,Table46[[#This Row],[Bonus]]*Eight))</f>
        <v>0</v>
      </c>
      <c r="L108" s="7"/>
    </row>
    <row r="109" spans="1:12" x14ac:dyDescent="0.25">
      <c r="A109" t="s">
        <v>175</v>
      </c>
      <c r="B109" s="41">
        <v>44693</v>
      </c>
      <c r="C109" s="41">
        <v>45467</v>
      </c>
      <c r="D109" s="41">
        <v>67784</v>
      </c>
      <c r="E109" s="41">
        <f t="shared" si="1"/>
        <v>157944</v>
      </c>
      <c r="F109" s="41">
        <v>159938</v>
      </c>
      <c r="G109" s="41">
        <f>IF(Table46[[#This Row],[Qtr1]]&gt;=Table46[[#This Row],[Quota]],Table46[[#This Row],[Qtr1]]*Bonus,0)</f>
        <v>0</v>
      </c>
      <c r="H109" s="28">
        <v>1</v>
      </c>
      <c r="I109" s="41">
        <f>IF(Table46[[#This Row],[Status]]=1,Table46[[#This Row],[Bonus]]*Twenty,IF(Table46[[#This Row],[Status]]=2,Table46[[#This Row],[Bonus]]*Twelve,Table46[[#This Row],[Bonus]]*Eight))</f>
        <v>0</v>
      </c>
      <c r="L109" s="7"/>
    </row>
    <row r="110" spans="1:12" x14ac:dyDescent="0.25">
      <c r="A110" t="s">
        <v>176</v>
      </c>
      <c r="B110" s="41">
        <v>31203</v>
      </c>
      <c r="C110" s="41">
        <v>22656</v>
      </c>
      <c r="D110" s="41">
        <v>43202</v>
      </c>
      <c r="E110" s="41">
        <f t="shared" si="1"/>
        <v>97061</v>
      </c>
      <c r="F110" s="41">
        <v>95113</v>
      </c>
      <c r="G110" s="41">
        <f>IF(Table46[[#This Row],[Qtr1]]&gt;=Table46[[#This Row],[Quota]],Table46[[#This Row],[Qtr1]]*Bonus,0)</f>
        <v>8250.1850000000013</v>
      </c>
      <c r="H110" s="28">
        <v>1</v>
      </c>
      <c r="I110" s="41">
        <f>IF(Table46[[#This Row],[Status]]=1,Table46[[#This Row],[Bonus]]*Twenty,IF(Table46[[#This Row],[Status]]=2,Table46[[#This Row],[Bonus]]*Twelve,Table46[[#This Row],[Bonus]]*Eight))</f>
        <v>1650.0370000000003</v>
      </c>
      <c r="L110" s="7"/>
    </row>
    <row r="111" spans="1:12" x14ac:dyDescent="0.25">
      <c r="A111" t="s">
        <v>177</v>
      </c>
      <c r="B111" s="41">
        <v>36572</v>
      </c>
      <c r="C111" s="41">
        <v>34340</v>
      </c>
      <c r="D111" s="41">
        <v>39300</v>
      </c>
      <c r="E111" s="41">
        <f t="shared" si="1"/>
        <v>110212</v>
      </c>
      <c r="F111" s="41">
        <v>108830</v>
      </c>
      <c r="G111" s="41">
        <f>IF(Table46[[#This Row],[Qtr1]]&gt;=Table46[[#This Row],[Quota]],Table46[[#This Row],[Qtr1]]*Bonus,0)</f>
        <v>9368.02</v>
      </c>
      <c r="H111" s="28">
        <v>1</v>
      </c>
      <c r="I111" s="41">
        <f>IF(Table46[[#This Row],[Status]]=1,Table46[[#This Row],[Bonus]]*Twenty,IF(Table46[[#This Row],[Status]]=2,Table46[[#This Row],[Bonus]]*Twelve,Table46[[#This Row],[Bonus]]*Eight))</f>
        <v>1873.6040000000003</v>
      </c>
      <c r="L111" s="7"/>
    </row>
    <row r="112" spans="1:12" x14ac:dyDescent="0.25">
      <c r="A112" t="s">
        <v>178</v>
      </c>
      <c r="B112" s="41">
        <v>26011</v>
      </c>
      <c r="C112" s="41">
        <v>40082</v>
      </c>
      <c r="D112" s="41">
        <v>20646</v>
      </c>
      <c r="E112" s="41">
        <f t="shared" si="1"/>
        <v>86739</v>
      </c>
      <c r="F112" s="41">
        <v>85711</v>
      </c>
      <c r="G112" s="41">
        <f>IF(Table46[[#This Row],[Qtr1]]&gt;=Table46[[#This Row],[Quota]],Table46[[#This Row],[Qtr1]]*Bonus,0)</f>
        <v>7372.8150000000005</v>
      </c>
      <c r="H112" s="28">
        <v>3</v>
      </c>
      <c r="I112" s="41">
        <f>IF(Table46[[#This Row],[Status]]=1,Table46[[#This Row],[Bonus]]*Twenty,IF(Table46[[#This Row],[Status]]=2,Table46[[#This Row],[Bonus]]*Twelve,Table46[[#This Row],[Bonus]]*Eight))</f>
        <v>589.82520000000011</v>
      </c>
      <c r="L112" s="7"/>
    </row>
    <row r="113" spans="1:12" x14ac:dyDescent="0.25">
      <c r="A113" t="s">
        <v>179</v>
      </c>
      <c r="B113" s="41">
        <v>55048</v>
      </c>
      <c r="C113" s="41">
        <v>22385</v>
      </c>
      <c r="D113" s="41">
        <v>63953</v>
      </c>
      <c r="E113" s="41">
        <f t="shared" si="1"/>
        <v>141386</v>
      </c>
      <c r="F113" s="41">
        <v>141386</v>
      </c>
      <c r="G113" s="41">
        <f>IF(Table46[[#This Row],[Qtr1]]&gt;=Table46[[#This Row],[Quota]],Table46[[#This Row],[Qtr1]]*Bonus,0)</f>
        <v>12017.810000000001</v>
      </c>
      <c r="H113" s="28">
        <v>3</v>
      </c>
      <c r="I113" s="41">
        <f>IF(Table46[[#This Row],[Status]]=1,Table46[[#This Row],[Bonus]]*Twenty,IF(Table46[[#This Row],[Status]]=2,Table46[[#This Row],[Bonus]]*Twelve,Table46[[#This Row],[Bonus]]*Eight))</f>
        <v>961.42480000000012</v>
      </c>
      <c r="L113" s="7"/>
    </row>
    <row r="114" spans="1:12" x14ac:dyDescent="0.25">
      <c r="A114" t="s">
        <v>180</v>
      </c>
      <c r="B114" s="41">
        <v>17247</v>
      </c>
      <c r="C114" s="41">
        <v>63567</v>
      </c>
      <c r="D114" s="41">
        <v>54084</v>
      </c>
      <c r="E114" s="41">
        <f t="shared" si="1"/>
        <v>134898</v>
      </c>
      <c r="F114" s="41">
        <v>133612</v>
      </c>
      <c r="G114" s="41">
        <f>IF(Table46[[#This Row],[Qtr1]]&gt;=Table46[[#This Row],[Quota]],Table46[[#This Row],[Qtr1]]*Bonus,0)</f>
        <v>11466.33</v>
      </c>
      <c r="H114" s="28">
        <v>2</v>
      </c>
      <c r="I114" s="41">
        <f>IF(Table46[[#This Row],[Status]]=1,Table46[[#This Row],[Bonus]]*Twenty,IF(Table46[[#This Row],[Status]]=2,Table46[[#This Row],[Bonus]]*Twelve,Table46[[#This Row],[Bonus]]*Eight))</f>
        <v>1375.9595999999999</v>
      </c>
      <c r="L114" s="7"/>
    </row>
    <row r="115" spans="1:12" x14ac:dyDescent="0.25">
      <c r="A115" t="s">
        <v>181</v>
      </c>
      <c r="B115" s="41">
        <v>67288</v>
      </c>
      <c r="C115" s="41">
        <v>27048</v>
      </c>
      <c r="D115" s="41">
        <v>55899</v>
      </c>
      <c r="E115" s="41">
        <f t="shared" si="1"/>
        <v>150235</v>
      </c>
      <c r="F115" s="41">
        <v>151976</v>
      </c>
      <c r="G115" s="41">
        <f>IF(Table46[[#This Row],[Qtr1]]&gt;=Table46[[#This Row],[Quota]],Table46[[#This Row],[Qtr1]]*Bonus,0)</f>
        <v>0</v>
      </c>
      <c r="H115" s="28">
        <v>2</v>
      </c>
      <c r="I115" s="41">
        <f>IF(Table46[[#This Row],[Status]]=1,Table46[[#This Row],[Bonus]]*Twenty,IF(Table46[[#This Row],[Status]]=2,Table46[[#This Row],[Bonus]]*Twelve,Table46[[#This Row],[Bonus]]*Eight))</f>
        <v>0</v>
      </c>
      <c r="L115" s="7"/>
    </row>
    <row r="116" spans="1:12" x14ac:dyDescent="0.25">
      <c r="A116" t="s">
        <v>182</v>
      </c>
      <c r="B116" s="41">
        <v>62345</v>
      </c>
      <c r="C116" s="41">
        <v>17016</v>
      </c>
      <c r="D116" s="41">
        <v>59447</v>
      </c>
      <c r="E116" s="41">
        <f t="shared" si="1"/>
        <v>138808</v>
      </c>
      <c r="F116" s="41">
        <v>138808</v>
      </c>
      <c r="G116" s="41">
        <f>IF(Table46[[#This Row],[Qtr1]]&gt;=Table46[[#This Row],[Quota]],Table46[[#This Row],[Qtr1]]*Bonus,0)</f>
        <v>11798.68</v>
      </c>
      <c r="H116" s="28">
        <v>2</v>
      </c>
      <c r="I116" s="41">
        <f>IF(Table46[[#This Row],[Status]]=1,Table46[[#This Row],[Bonus]]*Twenty,IF(Table46[[#This Row],[Status]]=2,Table46[[#This Row],[Bonus]]*Twelve,Table46[[#This Row],[Bonus]]*Eight))</f>
        <v>1415.8416</v>
      </c>
      <c r="L116" s="7"/>
    </row>
    <row r="117" spans="1:12" x14ac:dyDescent="0.25">
      <c r="A117" t="s">
        <v>183</v>
      </c>
      <c r="B117" s="41">
        <v>39951</v>
      </c>
      <c r="C117" s="41">
        <v>33558</v>
      </c>
      <c r="D117" s="41">
        <v>15940</v>
      </c>
      <c r="E117" s="41">
        <f t="shared" si="1"/>
        <v>89449</v>
      </c>
      <c r="F117" s="41">
        <v>91409</v>
      </c>
      <c r="G117" s="41">
        <f>IF(Table46[[#This Row],[Qtr1]]&gt;=Table46[[#This Row],[Quota]],Table46[[#This Row],[Qtr1]]*Bonus,0)</f>
        <v>0</v>
      </c>
      <c r="H117" s="28">
        <v>2</v>
      </c>
      <c r="I117" s="41">
        <f>IF(Table46[[#This Row],[Status]]=1,Table46[[#This Row],[Bonus]]*Twenty,IF(Table46[[#This Row],[Status]]=2,Table46[[#This Row],[Bonus]]*Twelve,Table46[[#This Row],[Bonus]]*Eight))</f>
        <v>0</v>
      </c>
      <c r="L117" s="7"/>
    </row>
    <row r="118" spans="1:12" x14ac:dyDescent="0.25">
      <c r="A118" t="s">
        <v>184</v>
      </c>
      <c r="B118" s="41">
        <v>55011</v>
      </c>
      <c r="C118" s="41">
        <v>47870</v>
      </c>
      <c r="D118" s="41">
        <v>64893</v>
      </c>
      <c r="E118" s="41">
        <f t="shared" si="1"/>
        <v>167774</v>
      </c>
      <c r="F118" s="41">
        <v>166420</v>
      </c>
      <c r="G118" s="41">
        <f>IF(Table46[[#This Row],[Qtr1]]&gt;=Table46[[#This Row],[Quota]],Table46[[#This Row],[Qtr1]]*Bonus,0)</f>
        <v>14260.79</v>
      </c>
      <c r="H118" s="28">
        <v>3</v>
      </c>
      <c r="I118" s="41">
        <f>IF(Table46[[#This Row],[Status]]=1,Table46[[#This Row],[Bonus]]*Twenty,IF(Table46[[#This Row],[Status]]=2,Table46[[#This Row],[Bonus]]*Twelve,Table46[[#This Row],[Bonus]]*Eight))</f>
        <v>1140.8632</v>
      </c>
      <c r="L118" s="7"/>
    </row>
    <row r="119" spans="1:12" x14ac:dyDescent="0.25">
      <c r="A119" t="s">
        <v>185</v>
      </c>
      <c r="B119" s="41">
        <v>34858</v>
      </c>
      <c r="C119" s="41">
        <v>43441</v>
      </c>
      <c r="D119" s="41">
        <v>10729</v>
      </c>
      <c r="E119" s="41">
        <f t="shared" si="1"/>
        <v>89028</v>
      </c>
      <c r="F119" s="41">
        <v>90940</v>
      </c>
      <c r="G119" s="41">
        <f>IF(Table46[[#This Row],[Qtr1]]&gt;=Table46[[#This Row],[Quota]],Table46[[#This Row],[Qtr1]]*Bonus,0)</f>
        <v>0</v>
      </c>
      <c r="H119" s="28">
        <v>2</v>
      </c>
      <c r="I119" s="41">
        <f>IF(Table46[[#This Row],[Status]]=1,Table46[[#This Row],[Bonus]]*Twenty,IF(Table46[[#This Row],[Status]]=2,Table46[[#This Row],[Bonus]]*Twelve,Table46[[#This Row],[Bonus]]*Eight))</f>
        <v>0</v>
      </c>
      <c r="L119" s="7"/>
    </row>
    <row r="120" spans="1:12" x14ac:dyDescent="0.25">
      <c r="A120" t="s">
        <v>186</v>
      </c>
      <c r="B120" s="41">
        <v>25360</v>
      </c>
      <c r="C120" s="41">
        <v>19674</v>
      </c>
      <c r="D120" s="41">
        <v>31989</v>
      </c>
      <c r="E120" s="41">
        <f t="shared" si="1"/>
        <v>77023</v>
      </c>
      <c r="F120" s="41">
        <v>75388</v>
      </c>
      <c r="G120" s="41">
        <f>IF(Table46[[#This Row],[Qtr1]]&gt;=Table46[[#This Row],[Quota]],Table46[[#This Row],[Qtr1]]*Bonus,0)</f>
        <v>6546.9550000000008</v>
      </c>
      <c r="H120" s="28">
        <v>3</v>
      </c>
      <c r="I120" s="41">
        <f>IF(Table46[[#This Row],[Status]]=1,Table46[[#This Row],[Bonus]]*Twenty,IF(Table46[[#This Row],[Status]]=2,Table46[[#This Row],[Bonus]]*Twelve,Table46[[#This Row],[Bonus]]*Eight))</f>
        <v>523.7564000000001</v>
      </c>
      <c r="L120" s="7"/>
    </row>
    <row r="121" spans="1:12" x14ac:dyDescent="0.25">
      <c r="A121" t="s">
        <v>187</v>
      </c>
      <c r="B121" s="41">
        <v>60433</v>
      </c>
      <c r="C121" s="41">
        <v>13635</v>
      </c>
      <c r="D121" s="41">
        <v>47159</v>
      </c>
      <c r="E121" s="41">
        <f t="shared" si="1"/>
        <v>121227</v>
      </c>
      <c r="F121" s="41">
        <v>119334</v>
      </c>
      <c r="G121" s="41">
        <f>IF(Table46[[#This Row],[Qtr1]]&gt;=Table46[[#This Row],[Quota]],Table46[[#This Row],[Qtr1]]*Bonus,0)</f>
        <v>10304.295</v>
      </c>
      <c r="H121" s="28">
        <v>1</v>
      </c>
      <c r="I121" s="41">
        <f>IF(Table46[[#This Row],[Status]]=1,Table46[[#This Row],[Bonus]]*Twenty,IF(Table46[[#This Row],[Status]]=2,Table46[[#This Row],[Bonus]]*Twelve,Table46[[#This Row],[Bonus]]*Eight))</f>
        <v>2060.8589999999999</v>
      </c>
      <c r="L121" s="7"/>
    </row>
    <row r="122" spans="1:12" x14ac:dyDescent="0.25">
      <c r="A122" t="s">
        <v>188</v>
      </c>
      <c r="B122" s="41">
        <v>61080</v>
      </c>
      <c r="C122" s="41">
        <v>58168</v>
      </c>
      <c r="D122" s="41">
        <v>39742</v>
      </c>
      <c r="E122" s="41">
        <f t="shared" si="1"/>
        <v>158990</v>
      </c>
      <c r="F122" s="41">
        <v>158990</v>
      </c>
      <c r="G122" s="41">
        <f>IF(Table46[[#This Row],[Qtr1]]&gt;=Table46[[#This Row],[Quota]],Table46[[#This Row],[Qtr1]]*Bonus,0)</f>
        <v>13514.150000000001</v>
      </c>
      <c r="H122" s="28">
        <v>1</v>
      </c>
      <c r="I122" s="41">
        <f>IF(Table46[[#This Row],[Status]]=1,Table46[[#This Row],[Bonus]]*Twenty,IF(Table46[[#This Row],[Status]]=2,Table46[[#This Row],[Bonus]]*Twelve,Table46[[#This Row],[Bonus]]*Eight))</f>
        <v>2702.8300000000004</v>
      </c>
      <c r="L122" s="7"/>
    </row>
    <row r="123" spans="1:12" x14ac:dyDescent="0.25">
      <c r="A123" t="s">
        <v>189</v>
      </c>
      <c r="B123" s="41">
        <v>41910</v>
      </c>
      <c r="C123" s="41">
        <v>26407</v>
      </c>
      <c r="D123" s="41">
        <v>48849</v>
      </c>
      <c r="E123" s="41">
        <f t="shared" si="1"/>
        <v>117166</v>
      </c>
      <c r="F123" s="41">
        <v>117166</v>
      </c>
      <c r="G123" s="41">
        <f>IF(Table46[[#This Row],[Qtr1]]&gt;=Table46[[#This Row],[Quota]],Table46[[#This Row],[Qtr1]]*Bonus,0)</f>
        <v>9959.11</v>
      </c>
      <c r="H123" s="28">
        <v>3</v>
      </c>
      <c r="I123" s="41">
        <f>IF(Table46[[#This Row],[Status]]=1,Table46[[#This Row],[Bonus]]*Twenty,IF(Table46[[#This Row],[Status]]=2,Table46[[#This Row],[Bonus]]*Twelve,Table46[[#This Row],[Bonus]]*Eight))</f>
        <v>796.72880000000009</v>
      </c>
      <c r="L123" s="7"/>
    </row>
    <row r="124" spans="1:12" x14ac:dyDescent="0.25">
      <c r="A124" t="s">
        <v>190</v>
      </c>
      <c r="B124" s="41">
        <v>14935</v>
      </c>
      <c r="C124" s="41">
        <v>55434</v>
      </c>
      <c r="D124" s="41">
        <v>44895</v>
      </c>
      <c r="E124" s="41">
        <f t="shared" si="1"/>
        <v>115264</v>
      </c>
      <c r="F124" s="41">
        <v>113449</v>
      </c>
      <c r="G124" s="41">
        <f>IF(Table46[[#This Row],[Qtr1]]&gt;=Table46[[#This Row],[Quota]],Table46[[#This Row],[Qtr1]]*Bonus,0)</f>
        <v>9797.44</v>
      </c>
      <c r="H124" s="28">
        <v>3</v>
      </c>
      <c r="I124" s="41">
        <f>IF(Table46[[#This Row],[Status]]=1,Table46[[#This Row],[Bonus]]*Twenty,IF(Table46[[#This Row],[Status]]=2,Table46[[#This Row],[Bonus]]*Twelve,Table46[[#This Row],[Bonus]]*Eight))</f>
        <v>783.79520000000002</v>
      </c>
      <c r="L124" s="7"/>
    </row>
    <row r="125" spans="1:12" x14ac:dyDescent="0.25">
      <c r="A125" t="s">
        <v>191</v>
      </c>
      <c r="B125" s="41">
        <v>54446</v>
      </c>
      <c r="C125" s="41">
        <v>58427</v>
      </c>
      <c r="D125" s="41">
        <v>33660</v>
      </c>
      <c r="E125" s="41">
        <f t="shared" si="1"/>
        <v>146533</v>
      </c>
      <c r="F125" s="41">
        <v>146533</v>
      </c>
      <c r="G125" s="41">
        <f>IF(Table46[[#This Row],[Qtr1]]&gt;=Table46[[#This Row],[Quota]],Table46[[#This Row],[Qtr1]]*Bonus,0)</f>
        <v>12455.305</v>
      </c>
      <c r="H125" s="28">
        <v>1</v>
      </c>
      <c r="I125" s="41">
        <f>IF(Table46[[#This Row],[Status]]=1,Table46[[#This Row],[Bonus]]*Twenty,IF(Table46[[#This Row],[Status]]=2,Table46[[#This Row],[Bonus]]*Twelve,Table46[[#This Row],[Bonus]]*Eight))</f>
        <v>2491.0610000000001</v>
      </c>
      <c r="L125" s="7"/>
    </row>
    <row r="126" spans="1:12" x14ac:dyDescent="0.25">
      <c r="A126" t="s">
        <v>192</v>
      </c>
      <c r="B126" s="41">
        <v>52961</v>
      </c>
      <c r="C126" s="41">
        <v>50087</v>
      </c>
      <c r="D126" s="41">
        <v>17282</v>
      </c>
      <c r="E126" s="41">
        <f t="shared" si="1"/>
        <v>120330</v>
      </c>
      <c r="F126" s="41">
        <v>122003</v>
      </c>
      <c r="G126" s="41">
        <f>IF(Table46[[#This Row],[Qtr1]]&gt;=Table46[[#This Row],[Quota]],Table46[[#This Row],[Qtr1]]*Bonus,0)</f>
        <v>0</v>
      </c>
      <c r="H126" s="28">
        <v>1</v>
      </c>
      <c r="I126" s="41">
        <f>IF(Table46[[#This Row],[Status]]=1,Table46[[#This Row],[Bonus]]*Twenty,IF(Table46[[#This Row],[Status]]=2,Table46[[#This Row],[Bonus]]*Twelve,Table46[[#This Row],[Bonus]]*Eight))</f>
        <v>0</v>
      </c>
      <c r="L126" s="7"/>
    </row>
    <row r="127" spans="1:12" x14ac:dyDescent="0.25">
      <c r="A127" t="s">
        <v>193</v>
      </c>
      <c r="B127" s="41">
        <v>46754</v>
      </c>
      <c r="C127" s="41">
        <v>55944</v>
      </c>
      <c r="D127" s="41">
        <v>35801</v>
      </c>
      <c r="E127" s="41">
        <f t="shared" si="1"/>
        <v>138499</v>
      </c>
      <c r="F127" s="41">
        <v>136819</v>
      </c>
      <c r="G127" s="41">
        <f>IF(Table46[[#This Row],[Qtr1]]&gt;=Table46[[#This Row],[Quota]],Table46[[#This Row],[Qtr1]]*Bonus,0)</f>
        <v>11772.415000000001</v>
      </c>
      <c r="H127" s="28">
        <v>3</v>
      </c>
      <c r="I127" s="41">
        <f>IF(Table46[[#This Row],[Status]]=1,Table46[[#This Row],[Bonus]]*Twenty,IF(Table46[[#This Row],[Status]]=2,Table46[[#This Row],[Bonus]]*Twelve,Table46[[#This Row],[Bonus]]*Eight))</f>
        <v>941.79320000000007</v>
      </c>
      <c r="L127" s="7"/>
    </row>
    <row r="128" spans="1:12" x14ac:dyDescent="0.25">
      <c r="A128" t="s">
        <v>194</v>
      </c>
      <c r="B128" s="41">
        <v>44272</v>
      </c>
      <c r="C128" s="41">
        <v>41485</v>
      </c>
      <c r="D128" s="41">
        <v>46972</v>
      </c>
      <c r="E128" s="41">
        <f t="shared" si="1"/>
        <v>132729</v>
      </c>
      <c r="F128" s="41">
        <v>132729</v>
      </c>
      <c r="G128" s="41">
        <f>IF(Table46[[#This Row],[Qtr1]]&gt;=Table46[[#This Row],[Quota]],Table46[[#This Row],[Qtr1]]*Bonus,0)</f>
        <v>11281.965</v>
      </c>
      <c r="H128" s="28">
        <v>3</v>
      </c>
      <c r="I128" s="41">
        <f>IF(Table46[[#This Row],[Status]]=1,Table46[[#This Row],[Bonus]]*Twenty,IF(Table46[[#This Row],[Status]]=2,Table46[[#This Row],[Bonus]]*Twelve,Table46[[#This Row],[Bonus]]*Eight))</f>
        <v>902.55720000000008</v>
      </c>
      <c r="L128" s="7"/>
    </row>
    <row r="129" spans="1:12" x14ac:dyDescent="0.25">
      <c r="A129" t="s">
        <v>195</v>
      </c>
      <c r="B129" s="41">
        <v>15515</v>
      </c>
      <c r="C129" s="41">
        <v>63511</v>
      </c>
      <c r="D129" s="41">
        <v>40264</v>
      </c>
      <c r="E129" s="41">
        <f t="shared" si="1"/>
        <v>119290</v>
      </c>
      <c r="F129" s="41">
        <v>117883</v>
      </c>
      <c r="G129" s="41">
        <f>IF(Table46[[#This Row],[Qtr1]]&gt;=Table46[[#This Row],[Quota]],Table46[[#This Row],[Qtr1]]*Bonus,0)</f>
        <v>10139.650000000001</v>
      </c>
      <c r="H129" s="28">
        <v>2</v>
      </c>
      <c r="I129" s="41">
        <f>IF(Table46[[#This Row],[Status]]=1,Table46[[#This Row],[Bonus]]*Twenty,IF(Table46[[#This Row],[Status]]=2,Table46[[#This Row],[Bonus]]*Twelve,Table46[[#This Row],[Bonus]]*Eight))</f>
        <v>1216.758</v>
      </c>
      <c r="L129" s="7"/>
    </row>
    <row r="130" spans="1:12" x14ac:dyDescent="0.25">
      <c r="A130" t="s">
        <v>196</v>
      </c>
      <c r="B130" s="41">
        <v>38213</v>
      </c>
      <c r="C130" s="41">
        <v>25108</v>
      </c>
      <c r="D130" s="41">
        <v>52656</v>
      </c>
      <c r="E130" s="41">
        <f t="shared" si="1"/>
        <v>115977</v>
      </c>
      <c r="F130" s="41">
        <v>115977</v>
      </c>
      <c r="G130" s="41">
        <f>IF(Table46[[#This Row],[Qtr1]]&gt;=Table46[[#This Row],[Quota]],Table46[[#This Row],[Qtr1]]*Bonus,0)</f>
        <v>9858.0450000000001</v>
      </c>
      <c r="H130" s="28">
        <v>1</v>
      </c>
      <c r="I130" s="41">
        <f>IF(Table46[[#This Row],[Status]]=1,Table46[[#This Row],[Bonus]]*Twenty,IF(Table46[[#This Row],[Status]]=2,Table46[[#This Row],[Bonus]]*Twelve,Table46[[#This Row],[Bonus]]*Eight))</f>
        <v>1971.6090000000002</v>
      </c>
      <c r="L130" s="7"/>
    </row>
    <row r="131" spans="1:12" x14ac:dyDescent="0.25">
      <c r="A131" t="s">
        <v>197</v>
      </c>
      <c r="B131" s="41">
        <v>59416</v>
      </c>
      <c r="C131" s="41">
        <v>18142</v>
      </c>
      <c r="D131" s="41">
        <v>25111</v>
      </c>
      <c r="E131" s="41">
        <f t="shared" si="1"/>
        <v>102669</v>
      </c>
      <c r="F131" s="41">
        <v>100975</v>
      </c>
      <c r="G131" s="41">
        <f>IF(Table46[[#This Row],[Qtr1]]&gt;=Table46[[#This Row],[Quota]],Table46[[#This Row],[Qtr1]]*Bonus,0)</f>
        <v>8726.8649999999998</v>
      </c>
      <c r="H131" s="28">
        <v>3</v>
      </c>
      <c r="I131" s="41">
        <f>IF(Table46[[#This Row],[Status]]=1,Table46[[#This Row],[Bonus]]*Twenty,IF(Table46[[#This Row],[Status]]=2,Table46[[#This Row],[Bonus]]*Twelve,Table46[[#This Row],[Bonus]]*Eight))</f>
        <v>698.14919999999995</v>
      </c>
      <c r="L131" s="7"/>
    </row>
    <row r="132" spans="1:12" x14ac:dyDescent="0.25">
      <c r="A132" t="s">
        <v>198</v>
      </c>
      <c r="B132" s="41">
        <v>69020</v>
      </c>
      <c r="C132" s="41">
        <v>12679</v>
      </c>
      <c r="D132" s="41">
        <v>66981</v>
      </c>
      <c r="E132" s="41">
        <f t="shared" si="1"/>
        <v>148680</v>
      </c>
      <c r="F132" s="41">
        <v>147522</v>
      </c>
      <c r="G132" s="41">
        <f>IF(Table46[[#This Row],[Qtr1]]&gt;=Table46[[#This Row],[Quota]],Table46[[#This Row],[Qtr1]]*Bonus,0)</f>
        <v>12637.800000000001</v>
      </c>
      <c r="H132" s="28">
        <v>2</v>
      </c>
      <c r="I132" s="41">
        <f>IF(Table46[[#This Row],[Status]]=1,Table46[[#This Row],[Bonus]]*Twenty,IF(Table46[[#This Row],[Status]]=2,Table46[[#This Row],[Bonus]]*Twelve,Table46[[#This Row],[Bonus]]*Eight))</f>
        <v>1516.5360000000001</v>
      </c>
      <c r="L132" s="7"/>
    </row>
    <row r="133" spans="1:12" x14ac:dyDescent="0.25">
      <c r="A133" t="s">
        <v>199</v>
      </c>
      <c r="B133" s="41">
        <v>64686</v>
      </c>
      <c r="C133" s="41">
        <v>12229</v>
      </c>
      <c r="D133" s="41">
        <v>15996</v>
      </c>
      <c r="E133" s="41">
        <f t="shared" ref="E133:E196" si="2">SUM(B133:D133)</f>
        <v>92911</v>
      </c>
      <c r="F133" s="41">
        <v>94740</v>
      </c>
      <c r="G133" s="41">
        <f>IF(Table46[[#This Row],[Qtr1]]&gt;=Table46[[#This Row],[Quota]],Table46[[#This Row],[Qtr1]]*Bonus,0)</f>
        <v>0</v>
      </c>
      <c r="H133" s="28">
        <v>1</v>
      </c>
      <c r="I133" s="41">
        <f>IF(Table46[[#This Row],[Status]]=1,Table46[[#This Row],[Bonus]]*Twenty,IF(Table46[[#This Row],[Status]]=2,Table46[[#This Row],[Bonus]]*Twelve,Table46[[#This Row],[Bonus]]*Eight))</f>
        <v>0</v>
      </c>
      <c r="L133" s="7"/>
    </row>
    <row r="134" spans="1:12" x14ac:dyDescent="0.25">
      <c r="A134" t="s">
        <v>200</v>
      </c>
      <c r="B134" s="41">
        <v>13574</v>
      </c>
      <c r="C134" s="41">
        <v>40005</v>
      </c>
      <c r="D134" s="41">
        <v>24160</v>
      </c>
      <c r="E134" s="41">
        <f t="shared" si="2"/>
        <v>77739</v>
      </c>
      <c r="F134" s="41">
        <v>77739</v>
      </c>
      <c r="G134" s="41">
        <f>IF(Table46[[#This Row],[Qtr1]]&gt;=Table46[[#This Row],[Quota]],Table46[[#This Row],[Qtr1]]*Bonus,0)</f>
        <v>6607.8150000000005</v>
      </c>
      <c r="H134" s="28">
        <v>1</v>
      </c>
      <c r="I134" s="41">
        <f>IF(Table46[[#This Row],[Status]]=1,Table46[[#This Row],[Bonus]]*Twenty,IF(Table46[[#This Row],[Status]]=2,Table46[[#This Row],[Bonus]]*Twelve,Table46[[#This Row],[Bonus]]*Eight))</f>
        <v>1321.5630000000001</v>
      </c>
      <c r="L134" s="7"/>
    </row>
    <row r="135" spans="1:12" x14ac:dyDescent="0.25">
      <c r="A135" t="s">
        <v>201</v>
      </c>
      <c r="B135" s="41">
        <v>57925</v>
      </c>
      <c r="C135" s="41">
        <v>17906</v>
      </c>
      <c r="D135" s="41">
        <v>10728</v>
      </c>
      <c r="E135" s="41">
        <f t="shared" si="2"/>
        <v>86559</v>
      </c>
      <c r="F135" s="41">
        <v>86559</v>
      </c>
      <c r="G135" s="41">
        <f>IF(Table46[[#This Row],[Qtr1]]&gt;=Table46[[#This Row],[Quota]],Table46[[#This Row],[Qtr1]]*Bonus,0)</f>
        <v>7357.5150000000003</v>
      </c>
      <c r="H135" s="28">
        <v>1</v>
      </c>
      <c r="I135" s="41">
        <f>IF(Table46[[#This Row],[Status]]=1,Table46[[#This Row],[Bonus]]*Twenty,IF(Table46[[#This Row],[Status]]=2,Table46[[#This Row],[Bonus]]*Twelve,Table46[[#This Row],[Bonus]]*Eight))</f>
        <v>1471.5030000000002</v>
      </c>
      <c r="L135" s="7"/>
    </row>
    <row r="136" spans="1:12" x14ac:dyDescent="0.25">
      <c r="A136" t="s">
        <v>202</v>
      </c>
      <c r="B136" s="41">
        <v>20554</v>
      </c>
      <c r="C136" s="41">
        <v>14222</v>
      </c>
      <c r="D136" s="41">
        <v>64398</v>
      </c>
      <c r="E136" s="41">
        <f t="shared" si="2"/>
        <v>99174</v>
      </c>
      <c r="F136" s="41">
        <v>100246</v>
      </c>
      <c r="G136" s="41">
        <f>IF(Table46[[#This Row],[Qtr1]]&gt;=Table46[[#This Row],[Quota]],Table46[[#This Row],[Qtr1]]*Bonus,0)</f>
        <v>0</v>
      </c>
      <c r="H136" s="28">
        <v>3</v>
      </c>
      <c r="I136" s="41">
        <f>IF(Table46[[#This Row],[Status]]=1,Table46[[#This Row],[Bonus]]*Twenty,IF(Table46[[#This Row],[Status]]=2,Table46[[#This Row],[Bonus]]*Twelve,Table46[[#This Row],[Bonus]]*Eight))</f>
        <v>0</v>
      </c>
      <c r="L136" s="7"/>
    </row>
    <row r="137" spans="1:12" x14ac:dyDescent="0.25">
      <c r="A137" t="s">
        <v>203</v>
      </c>
      <c r="B137" s="41">
        <v>57527</v>
      </c>
      <c r="C137" s="41">
        <v>28325</v>
      </c>
      <c r="D137" s="41">
        <v>59479</v>
      </c>
      <c r="E137" s="41">
        <f t="shared" si="2"/>
        <v>145331</v>
      </c>
      <c r="F137" s="41">
        <v>147038</v>
      </c>
      <c r="G137" s="41">
        <f>IF(Table46[[#This Row],[Qtr1]]&gt;=Table46[[#This Row],[Quota]],Table46[[#This Row],[Qtr1]]*Bonus,0)</f>
        <v>0</v>
      </c>
      <c r="H137" s="28">
        <v>2</v>
      </c>
      <c r="I137" s="41">
        <f>IF(Table46[[#This Row],[Status]]=1,Table46[[#This Row],[Bonus]]*Twenty,IF(Table46[[#This Row],[Status]]=2,Table46[[#This Row],[Bonus]]*Twelve,Table46[[#This Row],[Bonus]]*Eight))</f>
        <v>0</v>
      </c>
      <c r="L137" s="7"/>
    </row>
    <row r="138" spans="1:12" x14ac:dyDescent="0.25">
      <c r="A138" t="s">
        <v>204</v>
      </c>
      <c r="B138" s="41">
        <v>34509</v>
      </c>
      <c r="C138" s="41">
        <v>13648</v>
      </c>
      <c r="D138" s="41">
        <v>50240</v>
      </c>
      <c r="E138" s="41">
        <f t="shared" si="2"/>
        <v>98397</v>
      </c>
      <c r="F138" s="41">
        <v>96868</v>
      </c>
      <c r="G138" s="41">
        <f>IF(Table46[[#This Row],[Qtr1]]&gt;=Table46[[#This Row],[Quota]],Table46[[#This Row],[Qtr1]]*Bonus,0)</f>
        <v>8363.7450000000008</v>
      </c>
      <c r="H138" s="28">
        <v>1</v>
      </c>
      <c r="I138" s="41">
        <f>IF(Table46[[#This Row],[Status]]=1,Table46[[#This Row],[Bonus]]*Twenty,IF(Table46[[#This Row],[Status]]=2,Table46[[#This Row],[Bonus]]*Twelve,Table46[[#This Row],[Bonus]]*Eight))</f>
        <v>1672.7490000000003</v>
      </c>
      <c r="L138" s="7"/>
    </row>
    <row r="139" spans="1:12" x14ac:dyDescent="0.25">
      <c r="A139" t="s">
        <v>205</v>
      </c>
      <c r="B139" s="41">
        <v>52411</v>
      </c>
      <c r="C139" s="41">
        <v>30410</v>
      </c>
      <c r="D139" s="41">
        <v>27925</v>
      </c>
      <c r="E139" s="41">
        <f t="shared" si="2"/>
        <v>110746</v>
      </c>
      <c r="F139" s="41">
        <v>109083</v>
      </c>
      <c r="G139" s="41">
        <f>IF(Table46[[#This Row],[Qtr1]]&gt;=Table46[[#This Row],[Quota]],Table46[[#This Row],[Qtr1]]*Bonus,0)</f>
        <v>9413.41</v>
      </c>
      <c r="H139" s="28">
        <v>1</v>
      </c>
      <c r="I139" s="41">
        <f>IF(Table46[[#This Row],[Status]]=1,Table46[[#This Row],[Bonus]]*Twenty,IF(Table46[[#This Row],[Status]]=2,Table46[[#This Row],[Bonus]]*Twelve,Table46[[#This Row],[Bonus]]*Eight))</f>
        <v>1882.682</v>
      </c>
      <c r="L139" s="7"/>
    </row>
    <row r="140" spans="1:12" x14ac:dyDescent="0.25">
      <c r="A140" t="s">
        <v>206</v>
      </c>
      <c r="B140" s="41">
        <v>55556</v>
      </c>
      <c r="C140" s="41">
        <v>10172</v>
      </c>
      <c r="D140" s="41">
        <v>64750</v>
      </c>
      <c r="E140" s="41">
        <f t="shared" si="2"/>
        <v>130478</v>
      </c>
      <c r="F140" s="41">
        <v>132104</v>
      </c>
      <c r="G140" s="41">
        <f>IF(Table46[[#This Row],[Qtr1]]&gt;=Table46[[#This Row],[Quota]],Table46[[#This Row],[Qtr1]]*Bonus,0)</f>
        <v>0</v>
      </c>
      <c r="H140" s="28">
        <v>3</v>
      </c>
      <c r="I140" s="41">
        <f>IF(Table46[[#This Row],[Status]]=1,Table46[[#This Row],[Bonus]]*Twenty,IF(Table46[[#This Row],[Status]]=2,Table46[[#This Row],[Bonus]]*Twelve,Table46[[#This Row],[Bonus]]*Eight))</f>
        <v>0</v>
      </c>
      <c r="L140" s="7"/>
    </row>
    <row r="141" spans="1:12" x14ac:dyDescent="0.25">
      <c r="A141" t="s">
        <v>207</v>
      </c>
      <c r="B141" s="41">
        <v>24404</v>
      </c>
      <c r="C141" s="41">
        <v>35583</v>
      </c>
      <c r="D141" s="41">
        <v>19135</v>
      </c>
      <c r="E141" s="41">
        <f t="shared" si="2"/>
        <v>79122</v>
      </c>
      <c r="F141" s="41">
        <v>79122</v>
      </c>
      <c r="G141" s="41">
        <f>IF(Table46[[#This Row],[Qtr1]]&gt;=Table46[[#This Row],[Quota]],Table46[[#This Row],[Qtr1]]*Bonus,0)</f>
        <v>6725.3700000000008</v>
      </c>
      <c r="H141" s="28">
        <v>1</v>
      </c>
      <c r="I141" s="41">
        <f>IF(Table46[[#This Row],[Status]]=1,Table46[[#This Row],[Bonus]]*Twenty,IF(Table46[[#This Row],[Status]]=2,Table46[[#This Row],[Bonus]]*Twelve,Table46[[#This Row],[Bonus]]*Eight))</f>
        <v>1345.0740000000003</v>
      </c>
      <c r="L141" s="7"/>
    </row>
    <row r="142" spans="1:12" x14ac:dyDescent="0.25">
      <c r="A142" t="s">
        <v>208</v>
      </c>
      <c r="B142" s="41">
        <v>13712</v>
      </c>
      <c r="C142" s="41">
        <v>29833</v>
      </c>
      <c r="D142" s="41">
        <v>23806</v>
      </c>
      <c r="E142" s="41">
        <f t="shared" si="2"/>
        <v>67351</v>
      </c>
      <c r="F142" s="41">
        <v>69070</v>
      </c>
      <c r="G142" s="41">
        <f>IF(Table46[[#This Row],[Qtr1]]&gt;=Table46[[#This Row],[Quota]],Table46[[#This Row],[Qtr1]]*Bonus,0)</f>
        <v>0</v>
      </c>
      <c r="H142" s="28">
        <v>2</v>
      </c>
      <c r="I142" s="41">
        <f>IF(Table46[[#This Row],[Status]]=1,Table46[[#This Row],[Bonus]]*Twenty,IF(Table46[[#This Row],[Status]]=2,Table46[[#This Row],[Bonus]]*Twelve,Table46[[#This Row],[Bonus]]*Eight))</f>
        <v>0</v>
      </c>
      <c r="L142" s="7"/>
    </row>
    <row r="143" spans="1:12" x14ac:dyDescent="0.25">
      <c r="A143" t="s">
        <v>209</v>
      </c>
      <c r="B143" s="41">
        <v>21484</v>
      </c>
      <c r="C143" s="41">
        <v>22151</v>
      </c>
      <c r="D143" s="41">
        <v>14891</v>
      </c>
      <c r="E143" s="41">
        <f t="shared" si="2"/>
        <v>58526</v>
      </c>
      <c r="F143" s="41">
        <v>58526</v>
      </c>
      <c r="G143" s="41">
        <f>IF(Table46[[#This Row],[Qtr1]]&gt;=Table46[[#This Row],[Quota]],Table46[[#This Row],[Qtr1]]*Bonus,0)</f>
        <v>4974.71</v>
      </c>
      <c r="H143" s="28">
        <v>3</v>
      </c>
      <c r="I143" s="41">
        <f>IF(Table46[[#This Row],[Status]]=1,Table46[[#This Row],[Bonus]]*Twenty,IF(Table46[[#This Row],[Status]]=2,Table46[[#This Row],[Bonus]]*Twelve,Table46[[#This Row],[Bonus]]*Eight))</f>
        <v>397.97680000000003</v>
      </c>
      <c r="L143" s="7"/>
    </row>
    <row r="144" spans="1:12" x14ac:dyDescent="0.25">
      <c r="A144" t="s">
        <v>210</v>
      </c>
      <c r="B144" s="41">
        <v>28008</v>
      </c>
      <c r="C144" s="41">
        <v>50835</v>
      </c>
      <c r="D144" s="41">
        <v>51683</v>
      </c>
      <c r="E144" s="41">
        <f t="shared" si="2"/>
        <v>130526</v>
      </c>
      <c r="F144" s="41">
        <v>130526</v>
      </c>
      <c r="G144" s="41">
        <f>IF(Table46[[#This Row],[Qtr1]]&gt;=Table46[[#This Row],[Quota]],Table46[[#This Row],[Qtr1]]*Bonus,0)</f>
        <v>11094.710000000001</v>
      </c>
      <c r="H144" s="28">
        <v>1</v>
      </c>
      <c r="I144" s="41">
        <f>IF(Table46[[#This Row],[Status]]=1,Table46[[#This Row],[Bonus]]*Twenty,IF(Table46[[#This Row],[Status]]=2,Table46[[#This Row],[Bonus]]*Twelve,Table46[[#This Row],[Bonus]]*Eight))</f>
        <v>2218.9420000000005</v>
      </c>
      <c r="L144" s="7"/>
    </row>
    <row r="145" spans="1:12" x14ac:dyDescent="0.25">
      <c r="A145" t="s">
        <v>211</v>
      </c>
      <c r="B145" s="41">
        <v>63965</v>
      </c>
      <c r="C145" s="41">
        <v>26303</v>
      </c>
      <c r="D145" s="41">
        <v>24451</v>
      </c>
      <c r="E145" s="41">
        <f t="shared" si="2"/>
        <v>114719</v>
      </c>
      <c r="F145" s="41">
        <v>114719</v>
      </c>
      <c r="G145" s="41">
        <f>IF(Table46[[#This Row],[Qtr1]]&gt;=Table46[[#This Row],[Quota]],Table46[[#This Row],[Qtr1]]*Bonus,0)</f>
        <v>9751.1150000000016</v>
      </c>
      <c r="H145" s="28">
        <v>2</v>
      </c>
      <c r="I145" s="41">
        <f>IF(Table46[[#This Row],[Status]]=1,Table46[[#This Row],[Bonus]]*Twenty,IF(Table46[[#This Row],[Status]]=2,Table46[[#This Row],[Bonus]]*Twelve,Table46[[#This Row],[Bonus]]*Eight))</f>
        <v>1170.1338000000001</v>
      </c>
      <c r="L145" s="7"/>
    </row>
    <row r="146" spans="1:12" x14ac:dyDescent="0.25">
      <c r="A146" t="s">
        <v>212</v>
      </c>
      <c r="B146" s="41">
        <v>30169</v>
      </c>
      <c r="C146" s="41">
        <v>20683</v>
      </c>
      <c r="D146" s="41">
        <v>55089</v>
      </c>
      <c r="E146" s="41">
        <f t="shared" si="2"/>
        <v>105941</v>
      </c>
      <c r="F146" s="41">
        <v>104827</v>
      </c>
      <c r="G146" s="41">
        <f>IF(Table46[[#This Row],[Qtr1]]&gt;=Table46[[#This Row],[Quota]],Table46[[#This Row],[Qtr1]]*Bonus,0)</f>
        <v>9004.9850000000006</v>
      </c>
      <c r="H146" s="28">
        <v>1</v>
      </c>
      <c r="I146" s="41">
        <f>IF(Table46[[#This Row],[Status]]=1,Table46[[#This Row],[Bonus]]*Twenty,IF(Table46[[#This Row],[Status]]=2,Table46[[#This Row],[Bonus]]*Twelve,Table46[[#This Row],[Bonus]]*Eight))</f>
        <v>1800.9970000000003</v>
      </c>
      <c r="L146" s="7"/>
    </row>
    <row r="147" spans="1:12" x14ac:dyDescent="0.25">
      <c r="A147" t="s">
        <v>213</v>
      </c>
      <c r="B147" s="41">
        <v>43932</v>
      </c>
      <c r="C147" s="41">
        <v>59579</v>
      </c>
      <c r="D147" s="41">
        <v>51479</v>
      </c>
      <c r="E147" s="41">
        <f t="shared" si="2"/>
        <v>154990</v>
      </c>
      <c r="F147" s="41">
        <v>156325</v>
      </c>
      <c r="G147" s="41">
        <f>IF(Table46[[#This Row],[Qtr1]]&gt;=Table46[[#This Row],[Quota]],Table46[[#This Row],[Qtr1]]*Bonus,0)</f>
        <v>0</v>
      </c>
      <c r="H147" s="28">
        <v>1</v>
      </c>
      <c r="I147" s="41">
        <f>IF(Table46[[#This Row],[Status]]=1,Table46[[#This Row],[Bonus]]*Twenty,IF(Table46[[#This Row],[Status]]=2,Table46[[#This Row],[Bonus]]*Twelve,Table46[[#This Row],[Bonus]]*Eight))</f>
        <v>0</v>
      </c>
      <c r="L147" s="7"/>
    </row>
    <row r="148" spans="1:12" x14ac:dyDescent="0.25">
      <c r="A148" t="s">
        <v>214</v>
      </c>
      <c r="B148" s="41">
        <v>12119</v>
      </c>
      <c r="C148" s="41">
        <v>47507</v>
      </c>
      <c r="D148" s="41">
        <v>45713</v>
      </c>
      <c r="E148" s="41">
        <f t="shared" si="2"/>
        <v>105339</v>
      </c>
      <c r="F148" s="41">
        <v>107252</v>
      </c>
      <c r="G148" s="41">
        <f>IF(Table46[[#This Row],[Qtr1]]&gt;=Table46[[#This Row],[Quota]],Table46[[#This Row],[Qtr1]]*Bonus,0)</f>
        <v>0</v>
      </c>
      <c r="H148" s="28">
        <v>3</v>
      </c>
      <c r="I148" s="41">
        <f>IF(Table46[[#This Row],[Status]]=1,Table46[[#This Row],[Bonus]]*Twenty,IF(Table46[[#This Row],[Status]]=2,Table46[[#This Row],[Bonus]]*Twelve,Table46[[#This Row],[Bonus]]*Eight))</f>
        <v>0</v>
      </c>
      <c r="L148" s="7"/>
    </row>
    <row r="149" spans="1:12" x14ac:dyDescent="0.25">
      <c r="A149" t="s">
        <v>215</v>
      </c>
      <c r="B149" s="41">
        <v>45534</v>
      </c>
      <c r="C149" s="41">
        <v>35756</v>
      </c>
      <c r="D149" s="41">
        <v>48571</v>
      </c>
      <c r="E149" s="41">
        <f t="shared" si="2"/>
        <v>129861</v>
      </c>
      <c r="F149" s="41">
        <v>129861</v>
      </c>
      <c r="G149" s="41">
        <f>IF(Table46[[#This Row],[Qtr1]]&gt;=Table46[[#This Row],[Quota]],Table46[[#This Row],[Qtr1]]*Bonus,0)</f>
        <v>11038.185000000001</v>
      </c>
      <c r="H149" s="28">
        <v>3</v>
      </c>
      <c r="I149" s="41">
        <f>IF(Table46[[#This Row],[Status]]=1,Table46[[#This Row],[Bonus]]*Twenty,IF(Table46[[#This Row],[Status]]=2,Table46[[#This Row],[Bonus]]*Twelve,Table46[[#This Row],[Bonus]]*Eight))</f>
        <v>883.05480000000011</v>
      </c>
      <c r="L149" s="7"/>
    </row>
    <row r="150" spans="1:12" x14ac:dyDescent="0.25">
      <c r="A150" t="s">
        <v>216</v>
      </c>
      <c r="B150" s="41">
        <v>57531</v>
      </c>
      <c r="C150" s="41">
        <v>19561</v>
      </c>
      <c r="D150" s="41">
        <v>42857</v>
      </c>
      <c r="E150" s="41">
        <f t="shared" si="2"/>
        <v>119949</v>
      </c>
      <c r="F150" s="41">
        <v>119949</v>
      </c>
      <c r="G150" s="41">
        <f>IF(Table46[[#This Row],[Qtr1]]&gt;=Table46[[#This Row],[Quota]],Table46[[#This Row],[Qtr1]]*Bonus,0)</f>
        <v>10195.665000000001</v>
      </c>
      <c r="H150" s="28">
        <v>2</v>
      </c>
      <c r="I150" s="41">
        <f>IF(Table46[[#This Row],[Status]]=1,Table46[[#This Row],[Bonus]]*Twenty,IF(Table46[[#This Row],[Status]]=2,Table46[[#This Row],[Bonus]]*Twelve,Table46[[#This Row],[Bonus]]*Eight))</f>
        <v>1223.4798000000001</v>
      </c>
      <c r="L150" s="7"/>
    </row>
    <row r="151" spans="1:12" x14ac:dyDescent="0.25">
      <c r="A151" t="s">
        <v>217</v>
      </c>
      <c r="B151" s="41">
        <v>48766</v>
      </c>
      <c r="C151" s="41">
        <v>51576</v>
      </c>
      <c r="D151" s="41">
        <v>52147</v>
      </c>
      <c r="E151" s="41">
        <f t="shared" si="2"/>
        <v>152489</v>
      </c>
      <c r="F151" s="41">
        <v>150742</v>
      </c>
      <c r="G151" s="41">
        <f>IF(Table46[[#This Row],[Qtr1]]&gt;=Table46[[#This Row],[Quota]],Table46[[#This Row],[Qtr1]]*Bonus,0)</f>
        <v>12961.565000000001</v>
      </c>
      <c r="H151" s="28">
        <v>1</v>
      </c>
      <c r="I151" s="41">
        <f>IF(Table46[[#This Row],[Status]]=1,Table46[[#This Row],[Bonus]]*Twenty,IF(Table46[[#This Row],[Status]]=2,Table46[[#This Row],[Bonus]]*Twelve,Table46[[#This Row],[Bonus]]*Eight))</f>
        <v>2592.3130000000001</v>
      </c>
      <c r="L151" s="7"/>
    </row>
    <row r="152" spans="1:12" x14ac:dyDescent="0.25">
      <c r="A152" t="s">
        <v>218</v>
      </c>
      <c r="B152" s="41">
        <v>43732</v>
      </c>
      <c r="C152" s="41">
        <v>56581</v>
      </c>
      <c r="D152" s="41">
        <v>26229</v>
      </c>
      <c r="E152" s="41">
        <f t="shared" si="2"/>
        <v>126542</v>
      </c>
      <c r="F152" s="41">
        <v>126542</v>
      </c>
      <c r="G152" s="41">
        <f>IF(Table46[[#This Row],[Qtr1]]&gt;=Table46[[#This Row],[Quota]],Table46[[#This Row],[Qtr1]]*Bonus,0)</f>
        <v>10756.070000000002</v>
      </c>
      <c r="H152" s="28">
        <v>1</v>
      </c>
      <c r="I152" s="41">
        <f>IF(Table46[[#This Row],[Status]]=1,Table46[[#This Row],[Bonus]]*Twenty,IF(Table46[[#This Row],[Status]]=2,Table46[[#This Row],[Bonus]]*Twelve,Table46[[#This Row],[Bonus]]*Eight))</f>
        <v>2151.2140000000004</v>
      </c>
      <c r="L152" s="7"/>
    </row>
    <row r="153" spans="1:12" x14ac:dyDescent="0.25">
      <c r="A153" t="s">
        <v>219</v>
      </c>
      <c r="B153" s="41">
        <v>10626</v>
      </c>
      <c r="C153" s="41">
        <v>53170</v>
      </c>
      <c r="D153" s="41">
        <v>22571</v>
      </c>
      <c r="E153" s="41">
        <f t="shared" si="2"/>
        <v>86367</v>
      </c>
      <c r="F153" s="41">
        <v>87762</v>
      </c>
      <c r="G153" s="41">
        <f>IF(Table46[[#This Row],[Qtr1]]&gt;=Table46[[#This Row],[Quota]],Table46[[#This Row],[Qtr1]]*Bonus,0)</f>
        <v>0</v>
      </c>
      <c r="H153" s="28">
        <v>3</v>
      </c>
      <c r="I153" s="41">
        <f>IF(Table46[[#This Row],[Status]]=1,Table46[[#This Row],[Bonus]]*Twenty,IF(Table46[[#This Row],[Status]]=2,Table46[[#This Row],[Bonus]]*Twelve,Table46[[#This Row],[Bonus]]*Eight))</f>
        <v>0</v>
      </c>
      <c r="L153" s="7"/>
    </row>
    <row r="154" spans="1:12" x14ac:dyDescent="0.25">
      <c r="A154" t="s">
        <v>220</v>
      </c>
      <c r="B154" s="41">
        <v>18473</v>
      </c>
      <c r="C154" s="41">
        <v>35043</v>
      </c>
      <c r="D154" s="41">
        <v>52284</v>
      </c>
      <c r="E154" s="41">
        <f t="shared" si="2"/>
        <v>105800</v>
      </c>
      <c r="F154" s="41">
        <v>105800</v>
      </c>
      <c r="G154" s="41">
        <f>IF(Table46[[#This Row],[Qtr1]]&gt;=Table46[[#This Row],[Quota]],Table46[[#This Row],[Qtr1]]*Bonus,0)</f>
        <v>8993</v>
      </c>
      <c r="H154" s="28">
        <v>3</v>
      </c>
      <c r="I154" s="41">
        <f>IF(Table46[[#This Row],[Status]]=1,Table46[[#This Row],[Bonus]]*Twenty,IF(Table46[[#This Row],[Status]]=2,Table46[[#This Row],[Bonus]]*Twelve,Table46[[#This Row],[Bonus]]*Eight))</f>
        <v>719.44</v>
      </c>
      <c r="L154" s="7"/>
    </row>
    <row r="155" spans="1:12" x14ac:dyDescent="0.25">
      <c r="A155" t="s">
        <v>221</v>
      </c>
      <c r="B155" s="41">
        <v>30673</v>
      </c>
      <c r="C155" s="41">
        <v>57866</v>
      </c>
      <c r="D155" s="41">
        <v>23920</v>
      </c>
      <c r="E155" s="41">
        <f t="shared" si="2"/>
        <v>112459</v>
      </c>
      <c r="F155" s="41">
        <v>113836</v>
      </c>
      <c r="G155" s="41">
        <f>IF(Table46[[#This Row],[Qtr1]]&gt;=Table46[[#This Row],[Quota]],Table46[[#This Row],[Qtr1]]*Bonus,0)</f>
        <v>0</v>
      </c>
      <c r="H155" s="28">
        <v>2</v>
      </c>
      <c r="I155" s="41">
        <f>IF(Table46[[#This Row],[Status]]=1,Table46[[#This Row],[Bonus]]*Twenty,IF(Table46[[#This Row],[Status]]=2,Table46[[#This Row],[Bonus]]*Twelve,Table46[[#This Row],[Bonus]]*Eight))</f>
        <v>0</v>
      </c>
      <c r="L155" s="7"/>
    </row>
    <row r="156" spans="1:12" x14ac:dyDescent="0.25">
      <c r="A156" t="s">
        <v>222</v>
      </c>
      <c r="B156" s="41">
        <v>55864</v>
      </c>
      <c r="C156" s="41">
        <v>16449</v>
      </c>
      <c r="D156" s="41">
        <v>40125</v>
      </c>
      <c r="E156" s="41">
        <f t="shared" si="2"/>
        <v>112438</v>
      </c>
      <c r="F156" s="41">
        <v>112438</v>
      </c>
      <c r="G156" s="41">
        <f>IF(Table46[[#This Row],[Qtr1]]&gt;=Table46[[#This Row],[Quota]],Table46[[#This Row],[Qtr1]]*Bonus,0)</f>
        <v>9557.2300000000014</v>
      </c>
      <c r="H156" s="28">
        <v>1</v>
      </c>
      <c r="I156" s="41">
        <f>IF(Table46[[#This Row],[Status]]=1,Table46[[#This Row],[Bonus]]*Twenty,IF(Table46[[#This Row],[Status]]=2,Table46[[#This Row],[Bonus]]*Twelve,Table46[[#This Row],[Bonus]]*Eight))</f>
        <v>1911.4460000000004</v>
      </c>
      <c r="L156" s="7"/>
    </row>
    <row r="157" spans="1:12" x14ac:dyDescent="0.25">
      <c r="A157" t="s">
        <v>223</v>
      </c>
      <c r="B157" s="41">
        <v>55539</v>
      </c>
      <c r="C157" s="41">
        <v>42379</v>
      </c>
      <c r="D157" s="41">
        <v>55069</v>
      </c>
      <c r="E157" s="41">
        <f t="shared" si="2"/>
        <v>152987</v>
      </c>
      <c r="F157" s="41">
        <v>154718</v>
      </c>
      <c r="G157" s="41">
        <f>IF(Table46[[#This Row],[Qtr1]]&gt;=Table46[[#This Row],[Quota]],Table46[[#This Row],[Qtr1]]*Bonus,0)</f>
        <v>0</v>
      </c>
      <c r="H157" s="28">
        <v>1</v>
      </c>
      <c r="I157" s="41">
        <f>IF(Table46[[#This Row],[Status]]=1,Table46[[#This Row],[Bonus]]*Twenty,IF(Table46[[#This Row],[Status]]=2,Table46[[#This Row],[Bonus]]*Twelve,Table46[[#This Row],[Bonus]]*Eight))</f>
        <v>0</v>
      </c>
      <c r="L157" s="7"/>
    </row>
    <row r="158" spans="1:12" x14ac:dyDescent="0.25">
      <c r="A158" t="s">
        <v>224</v>
      </c>
      <c r="B158" s="41">
        <v>16332</v>
      </c>
      <c r="C158" s="41">
        <v>67307</v>
      </c>
      <c r="D158" s="41">
        <v>40736</v>
      </c>
      <c r="E158" s="41">
        <f t="shared" si="2"/>
        <v>124375</v>
      </c>
      <c r="F158" s="41">
        <v>122899</v>
      </c>
      <c r="G158" s="41">
        <f>IF(Table46[[#This Row],[Qtr1]]&gt;=Table46[[#This Row],[Quota]],Table46[[#This Row],[Qtr1]]*Bonus,0)</f>
        <v>10571.875</v>
      </c>
      <c r="H158" s="28">
        <v>1</v>
      </c>
      <c r="I158" s="41">
        <f>IF(Table46[[#This Row],[Status]]=1,Table46[[#This Row],[Bonus]]*Twenty,IF(Table46[[#This Row],[Status]]=2,Table46[[#This Row],[Bonus]]*Twelve,Table46[[#This Row],[Bonus]]*Eight))</f>
        <v>2114.375</v>
      </c>
      <c r="L158" s="7"/>
    </row>
    <row r="159" spans="1:12" x14ac:dyDescent="0.25">
      <c r="A159" t="s">
        <v>225</v>
      </c>
      <c r="B159" s="41">
        <v>69207</v>
      </c>
      <c r="C159" s="41">
        <v>24945</v>
      </c>
      <c r="D159" s="41">
        <v>34248</v>
      </c>
      <c r="E159" s="41">
        <f t="shared" si="2"/>
        <v>128400</v>
      </c>
      <c r="F159" s="41">
        <v>127154</v>
      </c>
      <c r="G159" s="41">
        <f>IF(Table46[[#This Row],[Qtr1]]&gt;=Table46[[#This Row],[Quota]],Table46[[#This Row],[Qtr1]]*Bonus,0)</f>
        <v>10914</v>
      </c>
      <c r="H159" s="28">
        <v>3</v>
      </c>
      <c r="I159" s="41">
        <f>IF(Table46[[#This Row],[Status]]=1,Table46[[#This Row],[Bonus]]*Twenty,IF(Table46[[#This Row],[Status]]=2,Table46[[#This Row],[Bonus]]*Twelve,Table46[[#This Row],[Bonus]]*Eight))</f>
        <v>873.12</v>
      </c>
      <c r="L159" s="7"/>
    </row>
    <row r="160" spans="1:12" x14ac:dyDescent="0.25">
      <c r="A160" t="s">
        <v>226</v>
      </c>
      <c r="B160" s="41">
        <v>58460</v>
      </c>
      <c r="C160" s="41">
        <v>50671</v>
      </c>
      <c r="D160" s="41">
        <v>48553</v>
      </c>
      <c r="E160" s="41">
        <f t="shared" si="2"/>
        <v>157684</v>
      </c>
      <c r="F160" s="41">
        <v>159413</v>
      </c>
      <c r="G160" s="41">
        <f>IF(Table46[[#This Row],[Qtr1]]&gt;=Table46[[#This Row],[Quota]],Table46[[#This Row],[Qtr1]]*Bonus,0)</f>
        <v>0</v>
      </c>
      <c r="H160" s="28">
        <v>1</v>
      </c>
      <c r="I160" s="41">
        <f>IF(Table46[[#This Row],[Status]]=1,Table46[[#This Row],[Bonus]]*Twenty,IF(Table46[[#This Row],[Status]]=2,Table46[[#This Row],[Bonus]]*Twelve,Table46[[#This Row],[Bonus]]*Eight))</f>
        <v>0</v>
      </c>
      <c r="L160" s="7"/>
    </row>
    <row r="161" spans="1:12" x14ac:dyDescent="0.25">
      <c r="A161" t="s">
        <v>227</v>
      </c>
      <c r="B161" s="41">
        <v>44630</v>
      </c>
      <c r="C161" s="41">
        <v>14598</v>
      </c>
      <c r="D161" s="41">
        <v>64566</v>
      </c>
      <c r="E161" s="41">
        <f t="shared" si="2"/>
        <v>123794</v>
      </c>
      <c r="F161" s="41">
        <v>122670</v>
      </c>
      <c r="G161" s="41">
        <f>IF(Table46[[#This Row],[Qtr1]]&gt;=Table46[[#This Row],[Quota]],Table46[[#This Row],[Qtr1]]*Bonus,0)</f>
        <v>10522.490000000002</v>
      </c>
      <c r="H161" s="28">
        <v>3</v>
      </c>
      <c r="I161" s="41">
        <f>IF(Table46[[#This Row],[Status]]=1,Table46[[#This Row],[Bonus]]*Twenty,IF(Table46[[#This Row],[Status]]=2,Table46[[#This Row],[Bonus]]*Twelve,Table46[[#This Row],[Bonus]]*Eight))</f>
        <v>841.79920000000016</v>
      </c>
      <c r="L161" s="7"/>
    </row>
    <row r="162" spans="1:12" x14ac:dyDescent="0.25">
      <c r="A162" t="s">
        <v>228</v>
      </c>
      <c r="B162" s="41">
        <v>55050</v>
      </c>
      <c r="C162" s="41">
        <v>47770</v>
      </c>
      <c r="D162" s="41">
        <v>43341</v>
      </c>
      <c r="E162" s="41">
        <f t="shared" si="2"/>
        <v>146161</v>
      </c>
      <c r="F162" s="41">
        <v>147623</v>
      </c>
      <c r="G162" s="41">
        <f>IF(Table46[[#This Row],[Qtr1]]&gt;=Table46[[#This Row],[Quota]],Table46[[#This Row],[Qtr1]]*Bonus,0)</f>
        <v>0</v>
      </c>
      <c r="H162" s="28">
        <v>2</v>
      </c>
      <c r="I162" s="41">
        <f>IF(Table46[[#This Row],[Status]]=1,Table46[[#This Row],[Bonus]]*Twenty,IF(Table46[[#This Row],[Status]]=2,Table46[[#This Row],[Bonus]]*Twelve,Table46[[#This Row],[Bonus]]*Eight))</f>
        <v>0</v>
      </c>
      <c r="L162" s="7"/>
    </row>
    <row r="163" spans="1:12" x14ac:dyDescent="0.25">
      <c r="A163" t="s">
        <v>229</v>
      </c>
      <c r="B163" s="41">
        <v>39240</v>
      </c>
      <c r="C163" s="41">
        <v>36818</v>
      </c>
      <c r="D163" s="41">
        <v>39989</v>
      </c>
      <c r="E163" s="41">
        <f t="shared" si="2"/>
        <v>116047</v>
      </c>
      <c r="F163" s="41">
        <v>116047</v>
      </c>
      <c r="G163" s="41">
        <f>IF(Table46[[#This Row],[Qtr1]]&gt;=Table46[[#This Row],[Quota]],Table46[[#This Row],[Qtr1]]*Bonus,0)</f>
        <v>9863.9950000000008</v>
      </c>
      <c r="H163" s="28">
        <v>3</v>
      </c>
      <c r="I163" s="41">
        <f>IF(Table46[[#This Row],[Status]]=1,Table46[[#This Row],[Bonus]]*Twenty,IF(Table46[[#This Row],[Status]]=2,Table46[[#This Row],[Bonus]]*Twelve,Table46[[#This Row],[Bonus]]*Eight))</f>
        <v>789.1196000000001</v>
      </c>
      <c r="L163" s="7"/>
    </row>
    <row r="164" spans="1:12" x14ac:dyDescent="0.25">
      <c r="A164" t="s">
        <v>230</v>
      </c>
      <c r="B164" s="41">
        <v>13809</v>
      </c>
      <c r="C164" s="41">
        <v>20932</v>
      </c>
      <c r="D164" s="41">
        <v>10411</v>
      </c>
      <c r="E164" s="41">
        <f t="shared" si="2"/>
        <v>45152</v>
      </c>
      <c r="F164" s="41">
        <v>45152</v>
      </c>
      <c r="G164" s="41">
        <f>IF(Table46[[#This Row],[Qtr1]]&gt;=Table46[[#This Row],[Quota]],Table46[[#This Row],[Qtr1]]*Bonus,0)</f>
        <v>3837.92</v>
      </c>
      <c r="H164" s="28">
        <v>3</v>
      </c>
      <c r="I164" s="41">
        <f>IF(Table46[[#This Row],[Status]]=1,Table46[[#This Row],[Bonus]]*Twenty,IF(Table46[[#This Row],[Status]]=2,Table46[[#This Row],[Bonus]]*Twelve,Table46[[#This Row],[Bonus]]*Eight))</f>
        <v>307.03360000000004</v>
      </c>
      <c r="L164" s="7"/>
    </row>
    <row r="165" spans="1:12" x14ac:dyDescent="0.25">
      <c r="A165" t="s">
        <v>231</v>
      </c>
      <c r="B165" s="41">
        <v>16662</v>
      </c>
      <c r="C165" s="41">
        <v>31885</v>
      </c>
      <c r="D165" s="41">
        <v>33123</v>
      </c>
      <c r="E165" s="41">
        <f t="shared" si="2"/>
        <v>81670</v>
      </c>
      <c r="F165" s="41">
        <v>83432</v>
      </c>
      <c r="G165" s="41">
        <f>IF(Table46[[#This Row],[Qtr1]]&gt;=Table46[[#This Row],[Quota]],Table46[[#This Row],[Qtr1]]*Bonus,0)</f>
        <v>0</v>
      </c>
      <c r="H165" s="28">
        <v>1</v>
      </c>
      <c r="I165" s="41">
        <f>IF(Table46[[#This Row],[Status]]=1,Table46[[#This Row],[Bonus]]*Twenty,IF(Table46[[#This Row],[Status]]=2,Table46[[#This Row],[Bonus]]*Twelve,Table46[[#This Row],[Bonus]]*Eight))</f>
        <v>0</v>
      </c>
      <c r="L165" s="7"/>
    </row>
    <row r="166" spans="1:12" x14ac:dyDescent="0.25">
      <c r="A166" t="s">
        <v>232</v>
      </c>
      <c r="B166" s="41">
        <v>21623</v>
      </c>
      <c r="C166" s="41">
        <v>59607</v>
      </c>
      <c r="D166" s="41">
        <v>22499</v>
      </c>
      <c r="E166" s="41">
        <f t="shared" si="2"/>
        <v>103729</v>
      </c>
      <c r="F166" s="41">
        <v>103729</v>
      </c>
      <c r="G166" s="41">
        <f>IF(Table46[[#This Row],[Qtr1]]&gt;=Table46[[#This Row],[Quota]],Table46[[#This Row],[Qtr1]]*Bonus,0)</f>
        <v>8816.9650000000001</v>
      </c>
      <c r="H166" s="28">
        <v>1</v>
      </c>
      <c r="I166" s="41">
        <f>IF(Table46[[#This Row],[Status]]=1,Table46[[#This Row],[Bonus]]*Twenty,IF(Table46[[#This Row],[Status]]=2,Table46[[#This Row],[Bonus]]*Twelve,Table46[[#This Row],[Bonus]]*Eight))</f>
        <v>1763.393</v>
      </c>
      <c r="L166" s="7"/>
    </row>
    <row r="167" spans="1:12" x14ac:dyDescent="0.25">
      <c r="A167" t="s">
        <v>233</v>
      </c>
      <c r="B167" s="41">
        <v>25879</v>
      </c>
      <c r="C167" s="41">
        <v>59876</v>
      </c>
      <c r="D167" s="41">
        <v>49159</v>
      </c>
      <c r="E167" s="41">
        <f t="shared" si="2"/>
        <v>134914</v>
      </c>
      <c r="F167" s="41">
        <v>134914</v>
      </c>
      <c r="G167" s="41">
        <f>IF(Table46[[#This Row],[Qtr1]]&gt;=Table46[[#This Row],[Quota]],Table46[[#This Row],[Qtr1]]*Bonus,0)</f>
        <v>11467.69</v>
      </c>
      <c r="H167" s="28">
        <v>1</v>
      </c>
      <c r="I167" s="41">
        <f>IF(Table46[[#This Row],[Status]]=1,Table46[[#This Row],[Bonus]]*Twenty,IF(Table46[[#This Row],[Status]]=2,Table46[[#This Row],[Bonus]]*Twelve,Table46[[#This Row],[Bonus]]*Eight))</f>
        <v>2293.538</v>
      </c>
      <c r="L167" s="7"/>
    </row>
    <row r="168" spans="1:12" x14ac:dyDescent="0.25">
      <c r="A168" t="s">
        <v>234</v>
      </c>
      <c r="B168" s="41">
        <v>54233</v>
      </c>
      <c r="C168" s="41">
        <v>11690</v>
      </c>
      <c r="D168" s="41">
        <v>51415</v>
      </c>
      <c r="E168" s="41">
        <f t="shared" si="2"/>
        <v>117338</v>
      </c>
      <c r="F168" s="41">
        <v>117338</v>
      </c>
      <c r="G168" s="41">
        <f>IF(Table46[[#This Row],[Qtr1]]&gt;=Table46[[#This Row],[Quota]],Table46[[#This Row],[Qtr1]]*Bonus,0)</f>
        <v>9973.7300000000014</v>
      </c>
      <c r="H168" s="28">
        <v>1</v>
      </c>
      <c r="I168" s="41">
        <f>IF(Table46[[#This Row],[Status]]=1,Table46[[#This Row],[Bonus]]*Twenty,IF(Table46[[#This Row],[Status]]=2,Table46[[#This Row],[Bonus]]*Twelve,Table46[[#This Row],[Bonus]]*Eight))</f>
        <v>1994.7460000000003</v>
      </c>
      <c r="L168" s="7"/>
    </row>
    <row r="169" spans="1:12" x14ac:dyDescent="0.25">
      <c r="A169" t="s">
        <v>235</v>
      </c>
      <c r="B169" s="41">
        <v>58903</v>
      </c>
      <c r="C169" s="41">
        <v>14344</v>
      </c>
      <c r="D169" s="41">
        <v>58976</v>
      </c>
      <c r="E169" s="41">
        <f t="shared" si="2"/>
        <v>132223</v>
      </c>
      <c r="F169" s="41">
        <v>131119</v>
      </c>
      <c r="G169" s="41">
        <f>IF(Table46[[#This Row],[Qtr1]]&gt;=Table46[[#This Row],[Quota]],Table46[[#This Row],[Qtr1]]*Bonus,0)</f>
        <v>11238.955</v>
      </c>
      <c r="H169" s="28">
        <v>3</v>
      </c>
      <c r="I169" s="41">
        <f>IF(Table46[[#This Row],[Status]]=1,Table46[[#This Row],[Bonus]]*Twenty,IF(Table46[[#This Row],[Status]]=2,Table46[[#This Row],[Bonus]]*Twelve,Table46[[#This Row],[Bonus]]*Eight))</f>
        <v>899.1164</v>
      </c>
      <c r="L169" s="7"/>
    </row>
    <row r="170" spans="1:12" x14ac:dyDescent="0.25">
      <c r="A170" t="s">
        <v>236</v>
      </c>
      <c r="B170" s="41">
        <v>50362</v>
      </c>
      <c r="C170" s="41">
        <v>35837</v>
      </c>
      <c r="D170" s="41">
        <v>49406</v>
      </c>
      <c r="E170" s="41">
        <f t="shared" si="2"/>
        <v>135605</v>
      </c>
      <c r="F170" s="41">
        <v>135605</v>
      </c>
      <c r="G170" s="41">
        <f>IF(Table46[[#This Row],[Qtr1]]&gt;=Table46[[#This Row],[Quota]],Table46[[#This Row],[Qtr1]]*Bonus,0)</f>
        <v>11526.425000000001</v>
      </c>
      <c r="H170" s="28">
        <v>1</v>
      </c>
      <c r="I170" s="41">
        <f>IF(Table46[[#This Row],[Status]]=1,Table46[[#This Row],[Bonus]]*Twenty,IF(Table46[[#This Row],[Status]]=2,Table46[[#This Row],[Bonus]]*Twelve,Table46[[#This Row],[Bonus]]*Eight))</f>
        <v>2305.2850000000003</v>
      </c>
      <c r="L170" s="7"/>
    </row>
    <row r="171" spans="1:12" x14ac:dyDescent="0.25">
      <c r="A171" t="s">
        <v>237</v>
      </c>
      <c r="B171" s="41">
        <v>13784</v>
      </c>
      <c r="C171" s="41">
        <v>60142</v>
      </c>
      <c r="D171" s="41">
        <v>56523</v>
      </c>
      <c r="E171" s="41">
        <f t="shared" si="2"/>
        <v>130449</v>
      </c>
      <c r="F171" s="41">
        <v>131856</v>
      </c>
      <c r="G171" s="41">
        <f>IF(Table46[[#This Row],[Qtr1]]&gt;=Table46[[#This Row],[Quota]],Table46[[#This Row],[Qtr1]]*Bonus,0)</f>
        <v>0</v>
      </c>
      <c r="H171" s="28">
        <v>1</v>
      </c>
      <c r="I171" s="41">
        <f>IF(Table46[[#This Row],[Status]]=1,Table46[[#This Row],[Bonus]]*Twenty,IF(Table46[[#This Row],[Status]]=2,Table46[[#This Row],[Bonus]]*Twelve,Table46[[#This Row],[Bonus]]*Eight))</f>
        <v>0</v>
      </c>
      <c r="L171" s="7"/>
    </row>
    <row r="172" spans="1:12" x14ac:dyDescent="0.25">
      <c r="A172" t="s">
        <v>238</v>
      </c>
      <c r="B172" s="41">
        <v>61051</v>
      </c>
      <c r="C172" s="41">
        <v>37821</v>
      </c>
      <c r="D172" s="41">
        <v>30994</v>
      </c>
      <c r="E172" s="41">
        <f t="shared" si="2"/>
        <v>129866</v>
      </c>
      <c r="F172" s="41">
        <v>131008</v>
      </c>
      <c r="G172" s="41">
        <f>IF(Table46[[#This Row],[Qtr1]]&gt;=Table46[[#This Row],[Quota]],Table46[[#This Row],[Qtr1]]*Bonus,0)</f>
        <v>0</v>
      </c>
      <c r="H172" s="28">
        <v>3</v>
      </c>
      <c r="I172" s="41">
        <f>IF(Table46[[#This Row],[Status]]=1,Table46[[#This Row],[Bonus]]*Twenty,IF(Table46[[#This Row],[Status]]=2,Table46[[#This Row],[Bonus]]*Twelve,Table46[[#This Row],[Bonus]]*Eight))</f>
        <v>0</v>
      </c>
      <c r="L172" s="7"/>
    </row>
    <row r="173" spans="1:12" x14ac:dyDescent="0.25">
      <c r="A173" t="s">
        <v>239</v>
      </c>
      <c r="B173" s="41">
        <v>45729</v>
      </c>
      <c r="C173" s="41">
        <v>34990</v>
      </c>
      <c r="D173" s="41">
        <v>41640</v>
      </c>
      <c r="E173" s="41">
        <f t="shared" si="2"/>
        <v>122359</v>
      </c>
      <c r="F173" s="41">
        <v>122359</v>
      </c>
      <c r="G173" s="41">
        <f>IF(Table46[[#This Row],[Qtr1]]&gt;=Table46[[#This Row],[Quota]],Table46[[#This Row],[Qtr1]]*Bonus,0)</f>
        <v>10400.515000000001</v>
      </c>
      <c r="H173" s="28">
        <v>1</v>
      </c>
      <c r="I173" s="41">
        <f>IF(Table46[[#This Row],[Status]]=1,Table46[[#This Row],[Bonus]]*Twenty,IF(Table46[[#This Row],[Status]]=2,Table46[[#This Row],[Bonus]]*Twelve,Table46[[#This Row],[Bonus]]*Eight))</f>
        <v>2080.1030000000005</v>
      </c>
      <c r="L173" s="7"/>
    </row>
    <row r="174" spans="1:12" x14ac:dyDescent="0.25">
      <c r="A174" t="s">
        <v>240</v>
      </c>
      <c r="B174" s="41">
        <v>10491</v>
      </c>
      <c r="C174" s="41">
        <v>59113</v>
      </c>
      <c r="D174" s="41">
        <v>18563</v>
      </c>
      <c r="E174" s="41">
        <f t="shared" si="2"/>
        <v>88167</v>
      </c>
      <c r="F174" s="41">
        <v>88167</v>
      </c>
      <c r="G174" s="41">
        <f>IF(Table46[[#This Row],[Qtr1]]&gt;=Table46[[#This Row],[Quota]],Table46[[#This Row],[Qtr1]]*Bonus,0)</f>
        <v>7494.1950000000006</v>
      </c>
      <c r="H174" s="28">
        <v>2</v>
      </c>
      <c r="I174" s="41">
        <f>IF(Table46[[#This Row],[Status]]=1,Table46[[#This Row],[Bonus]]*Twenty,IF(Table46[[#This Row],[Status]]=2,Table46[[#This Row],[Bonus]]*Twelve,Table46[[#This Row],[Bonus]]*Eight))</f>
        <v>899.30340000000001</v>
      </c>
      <c r="L174" s="7"/>
    </row>
    <row r="175" spans="1:12" x14ac:dyDescent="0.25">
      <c r="A175" t="s">
        <v>241</v>
      </c>
      <c r="B175" s="41">
        <v>31469</v>
      </c>
      <c r="C175" s="41">
        <v>66291</v>
      </c>
      <c r="D175" s="41">
        <v>13608</v>
      </c>
      <c r="E175" s="41">
        <f t="shared" si="2"/>
        <v>111368</v>
      </c>
      <c r="F175" s="41">
        <v>109452</v>
      </c>
      <c r="G175" s="41">
        <f>IF(Table46[[#This Row],[Qtr1]]&gt;=Table46[[#This Row],[Quota]],Table46[[#This Row],[Qtr1]]*Bonus,0)</f>
        <v>9466.2800000000007</v>
      </c>
      <c r="H175" s="28">
        <v>3</v>
      </c>
      <c r="I175" s="41">
        <f>IF(Table46[[#This Row],[Status]]=1,Table46[[#This Row],[Bonus]]*Twenty,IF(Table46[[#This Row],[Status]]=2,Table46[[#This Row],[Bonus]]*Twelve,Table46[[#This Row],[Bonus]]*Eight))</f>
        <v>757.30240000000003</v>
      </c>
      <c r="L175" s="7"/>
    </row>
    <row r="176" spans="1:12" x14ac:dyDescent="0.25">
      <c r="A176" t="s">
        <v>242</v>
      </c>
      <c r="B176" s="41">
        <v>40528</v>
      </c>
      <c r="C176" s="41">
        <v>26108</v>
      </c>
      <c r="D176" s="41">
        <v>26825</v>
      </c>
      <c r="E176" s="41">
        <f t="shared" si="2"/>
        <v>93461</v>
      </c>
      <c r="F176" s="41">
        <v>93461</v>
      </c>
      <c r="G176" s="41">
        <f>IF(Table46[[#This Row],[Qtr1]]&gt;=Table46[[#This Row],[Quota]],Table46[[#This Row],[Qtr1]]*Bonus,0)</f>
        <v>7944.1850000000004</v>
      </c>
      <c r="H176" s="28">
        <v>3</v>
      </c>
      <c r="I176" s="41">
        <f>IF(Table46[[#This Row],[Status]]=1,Table46[[#This Row],[Bonus]]*Twenty,IF(Table46[[#This Row],[Status]]=2,Table46[[#This Row],[Bonus]]*Twelve,Table46[[#This Row],[Bonus]]*Eight))</f>
        <v>635.53480000000002</v>
      </c>
      <c r="L176" s="7"/>
    </row>
    <row r="177" spans="1:12" x14ac:dyDescent="0.25">
      <c r="A177" t="s">
        <v>243</v>
      </c>
      <c r="B177" s="41">
        <v>35789</v>
      </c>
      <c r="C177" s="41">
        <v>31996</v>
      </c>
      <c r="D177" s="41">
        <v>33085</v>
      </c>
      <c r="E177" s="41">
        <f t="shared" si="2"/>
        <v>100870</v>
      </c>
      <c r="F177" s="41">
        <v>100870</v>
      </c>
      <c r="G177" s="41">
        <f>IF(Table46[[#This Row],[Qtr1]]&gt;=Table46[[#This Row],[Quota]],Table46[[#This Row],[Qtr1]]*Bonus,0)</f>
        <v>8573.9500000000007</v>
      </c>
      <c r="H177" s="28">
        <v>2</v>
      </c>
      <c r="I177" s="41">
        <f>IF(Table46[[#This Row],[Status]]=1,Table46[[#This Row],[Bonus]]*Twenty,IF(Table46[[#This Row],[Status]]=2,Table46[[#This Row],[Bonus]]*Twelve,Table46[[#This Row],[Bonus]]*Eight))</f>
        <v>1028.874</v>
      </c>
      <c r="L177" s="7"/>
    </row>
    <row r="178" spans="1:12" x14ac:dyDescent="0.25">
      <c r="A178" t="s">
        <v>244</v>
      </c>
      <c r="B178" s="41">
        <v>20259</v>
      </c>
      <c r="C178" s="41">
        <v>42432</v>
      </c>
      <c r="D178" s="41">
        <v>12434</v>
      </c>
      <c r="E178" s="41">
        <f t="shared" si="2"/>
        <v>75125</v>
      </c>
      <c r="F178" s="41">
        <v>75125</v>
      </c>
      <c r="G178" s="41">
        <f>IF(Table46[[#This Row],[Qtr1]]&gt;=Table46[[#This Row],[Quota]],Table46[[#This Row],[Qtr1]]*Bonus,0)</f>
        <v>6385.6250000000009</v>
      </c>
      <c r="H178" s="28">
        <v>2</v>
      </c>
      <c r="I178" s="41">
        <f>IF(Table46[[#This Row],[Status]]=1,Table46[[#This Row],[Bonus]]*Twenty,IF(Table46[[#This Row],[Status]]=2,Table46[[#This Row],[Bonus]]*Twelve,Table46[[#This Row],[Bonus]]*Eight))</f>
        <v>766.27500000000009</v>
      </c>
      <c r="L178" s="7"/>
    </row>
    <row r="179" spans="1:12" x14ac:dyDescent="0.25">
      <c r="A179" t="s">
        <v>245</v>
      </c>
      <c r="B179" s="41">
        <v>19402</v>
      </c>
      <c r="C179" s="41">
        <v>13811</v>
      </c>
      <c r="D179" s="41">
        <v>60111</v>
      </c>
      <c r="E179" s="41">
        <f t="shared" si="2"/>
        <v>93324</v>
      </c>
      <c r="F179" s="41">
        <v>94726</v>
      </c>
      <c r="G179" s="41">
        <f>IF(Table46[[#This Row],[Qtr1]]&gt;=Table46[[#This Row],[Quota]],Table46[[#This Row],[Qtr1]]*Bonus,0)</f>
        <v>0</v>
      </c>
      <c r="H179" s="28">
        <v>3</v>
      </c>
      <c r="I179" s="41">
        <f>IF(Table46[[#This Row],[Status]]=1,Table46[[#This Row],[Bonus]]*Twenty,IF(Table46[[#This Row],[Status]]=2,Table46[[#This Row],[Bonus]]*Twelve,Table46[[#This Row],[Bonus]]*Eight))</f>
        <v>0</v>
      </c>
      <c r="L179" s="7"/>
    </row>
    <row r="180" spans="1:12" x14ac:dyDescent="0.25">
      <c r="A180" t="s">
        <v>246</v>
      </c>
      <c r="B180" s="41">
        <v>29559</v>
      </c>
      <c r="C180" s="41">
        <v>19362</v>
      </c>
      <c r="D180" s="41">
        <v>14705</v>
      </c>
      <c r="E180" s="41">
        <f t="shared" si="2"/>
        <v>63626</v>
      </c>
      <c r="F180" s="41">
        <v>63626</v>
      </c>
      <c r="G180" s="41">
        <f>IF(Table46[[#This Row],[Qtr1]]&gt;=Table46[[#This Row],[Quota]],Table46[[#This Row],[Qtr1]]*Bonus,0)</f>
        <v>5408.21</v>
      </c>
      <c r="H180" s="28">
        <v>1</v>
      </c>
      <c r="I180" s="41">
        <f>IF(Table46[[#This Row],[Status]]=1,Table46[[#This Row],[Bonus]]*Twenty,IF(Table46[[#This Row],[Status]]=2,Table46[[#This Row],[Bonus]]*Twelve,Table46[[#This Row],[Bonus]]*Eight))</f>
        <v>1081.6420000000001</v>
      </c>
      <c r="L180" s="7"/>
    </row>
    <row r="181" spans="1:12" x14ac:dyDescent="0.25">
      <c r="A181" t="s">
        <v>247</v>
      </c>
      <c r="B181" s="41">
        <v>60813</v>
      </c>
      <c r="C181" s="41">
        <v>68936</v>
      </c>
      <c r="D181" s="41">
        <v>55414</v>
      </c>
      <c r="E181" s="41">
        <f t="shared" si="2"/>
        <v>185163</v>
      </c>
      <c r="F181" s="41">
        <v>183761</v>
      </c>
      <c r="G181" s="41">
        <f>IF(Table46[[#This Row],[Qtr1]]&gt;=Table46[[#This Row],[Quota]],Table46[[#This Row],[Qtr1]]*Bonus,0)</f>
        <v>15738.855000000001</v>
      </c>
      <c r="H181" s="28">
        <v>1</v>
      </c>
      <c r="I181" s="41">
        <f>IF(Table46[[#This Row],[Status]]=1,Table46[[#This Row],[Bonus]]*Twenty,IF(Table46[[#This Row],[Status]]=2,Table46[[#This Row],[Bonus]]*Twelve,Table46[[#This Row],[Bonus]]*Eight))</f>
        <v>3147.7710000000006</v>
      </c>
      <c r="L181" s="7"/>
    </row>
    <row r="182" spans="1:12" x14ac:dyDescent="0.25">
      <c r="A182" t="s">
        <v>248</v>
      </c>
      <c r="B182" s="41">
        <v>12373</v>
      </c>
      <c r="C182" s="41">
        <v>48846</v>
      </c>
      <c r="D182" s="41">
        <v>27350</v>
      </c>
      <c r="E182" s="41">
        <f t="shared" si="2"/>
        <v>88569</v>
      </c>
      <c r="F182" s="41">
        <v>88569</v>
      </c>
      <c r="G182" s="41">
        <f>IF(Table46[[#This Row],[Qtr1]]&gt;=Table46[[#This Row],[Quota]],Table46[[#This Row],[Qtr1]]*Bonus,0)</f>
        <v>7528.3650000000007</v>
      </c>
      <c r="H182" s="28">
        <v>3</v>
      </c>
      <c r="I182" s="41">
        <f>IF(Table46[[#This Row],[Status]]=1,Table46[[#This Row],[Bonus]]*Twenty,IF(Table46[[#This Row],[Status]]=2,Table46[[#This Row],[Bonus]]*Twelve,Table46[[#This Row],[Bonus]]*Eight))</f>
        <v>602.26920000000007</v>
      </c>
      <c r="L182" s="7"/>
    </row>
    <row r="183" spans="1:12" x14ac:dyDescent="0.25">
      <c r="A183" t="s">
        <v>249</v>
      </c>
      <c r="B183" s="41">
        <v>10306</v>
      </c>
      <c r="C183" s="41">
        <v>19968</v>
      </c>
      <c r="D183" s="41">
        <v>50688</v>
      </c>
      <c r="E183" s="41">
        <f t="shared" si="2"/>
        <v>80962</v>
      </c>
      <c r="F183" s="41">
        <v>80962</v>
      </c>
      <c r="G183" s="41">
        <f>IF(Table46[[#This Row],[Qtr1]]&gt;=Table46[[#This Row],[Quota]],Table46[[#This Row],[Qtr1]]*Bonus,0)</f>
        <v>6881.77</v>
      </c>
      <c r="H183" s="28">
        <v>3</v>
      </c>
      <c r="I183" s="41">
        <f>IF(Table46[[#This Row],[Status]]=1,Table46[[#This Row],[Bonus]]*Twenty,IF(Table46[[#This Row],[Status]]=2,Table46[[#This Row],[Bonus]]*Twelve,Table46[[#This Row],[Bonus]]*Eight))</f>
        <v>550.54160000000002</v>
      </c>
      <c r="L183" s="7"/>
    </row>
    <row r="184" spans="1:12" x14ac:dyDescent="0.25">
      <c r="A184" t="s">
        <v>250</v>
      </c>
      <c r="B184" s="41">
        <v>59283</v>
      </c>
      <c r="C184" s="41">
        <v>38308</v>
      </c>
      <c r="D184" s="41">
        <v>63053</v>
      </c>
      <c r="E184" s="41">
        <f t="shared" si="2"/>
        <v>160644</v>
      </c>
      <c r="F184" s="41">
        <v>159258</v>
      </c>
      <c r="G184" s="41">
        <f>IF(Table46[[#This Row],[Qtr1]]&gt;=Table46[[#This Row],[Quota]],Table46[[#This Row],[Qtr1]]*Bonus,0)</f>
        <v>13654.740000000002</v>
      </c>
      <c r="H184" s="28">
        <v>3</v>
      </c>
      <c r="I184" s="41">
        <f>IF(Table46[[#This Row],[Status]]=1,Table46[[#This Row],[Bonus]]*Twenty,IF(Table46[[#This Row],[Status]]=2,Table46[[#This Row],[Bonus]]*Twelve,Table46[[#This Row],[Bonus]]*Eight))</f>
        <v>1092.3792000000001</v>
      </c>
      <c r="L184" s="7"/>
    </row>
    <row r="185" spans="1:12" x14ac:dyDescent="0.25">
      <c r="A185" t="s">
        <v>251</v>
      </c>
      <c r="B185" s="41">
        <v>57426</v>
      </c>
      <c r="C185" s="41">
        <v>16438</v>
      </c>
      <c r="D185" s="41">
        <v>46576</v>
      </c>
      <c r="E185" s="41">
        <f t="shared" si="2"/>
        <v>120440</v>
      </c>
      <c r="F185" s="41">
        <v>120440</v>
      </c>
      <c r="G185" s="41">
        <f>IF(Table46[[#This Row],[Qtr1]]&gt;=Table46[[#This Row],[Quota]],Table46[[#This Row],[Qtr1]]*Bonus,0)</f>
        <v>10237.400000000001</v>
      </c>
      <c r="H185" s="28">
        <v>3</v>
      </c>
      <c r="I185" s="41">
        <f>IF(Table46[[#This Row],[Status]]=1,Table46[[#This Row],[Bonus]]*Twenty,IF(Table46[[#This Row],[Status]]=2,Table46[[#This Row],[Bonus]]*Twelve,Table46[[#This Row],[Bonus]]*Eight))</f>
        <v>818.99200000000019</v>
      </c>
      <c r="L185" s="7"/>
    </row>
    <row r="186" spans="1:12" x14ac:dyDescent="0.25">
      <c r="A186" t="s">
        <v>252</v>
      </c>
      <c r="B186" s="41">
        <v>31000</v>
      </c>
      <c r="C186" s="41">
        <v>65645</v>
      </c>
      <c r="D186" s="41">
        <v>12224</v>
      </c>
      <c r="E186" s="41">
        <f t="shared" si="2"/>
        <v>108869</v>
      </c>
      <c r="F186" s="41">
        <v>108869</v>
      </c>
      <c r="G186" s="41">
        <f>IF(Table46[[#This Row],[Qtr1]]&gt;=Table46[[#This Row],[Quota]],Table46[[#This Row],[Qtr1]]*Bonus,0)</f>
        <v>9253.8649999999998</v>
      </c>
      <c r="H186" s="28">
        <v>3</v>
      </c>
      <c r="I186" s="41">
        <f>IF(Table46[[#This Row],[Status]]=1,Table46[[#This Row],[Bonus]]*Twenty,IF(Table46[[#This Row],[Status]]=2,Table46[[#This Row],[Bonus]]*Twelve,Table46[[#This Row],[Bonus]]*Eight))</f>
        <v>740.30920000000003</v>
      </c>
      <c r="L186" s="7"/>
    </row>
    <row r="187" spans="1:12" x14ac:dyDescent="0.25">
      <c r="A187" t="s">
        <v>253</v>
      </c>
      <c r="B187" s="41">
        <v>24498</v>
      </c>
      <c r="C187" s="41">
        <v>55773</v>
      </c>
      <c r="D187" s="41">
        <v>11691</v>
      </c>
      <c r="E187" s="41">
        <f t="shared" si="2"/>
        <v>91962</v>
      </c>
      <c r="F187" s="41">
        <v>91962</v>
      </c>
      <c r="G187" s="41">
        <f>IF(Table46[[#This Row],[Qtr1]]&gt;=Table46[[#This Row],[Quota]],Table46[[#This Row],[Qtr1]]*Bonus,0)</f>
        <v>7816.77</v>
      </c>
      <c r="H187" s="28">
        <v>3</v>
      </c>
      <c r="I187" s="41">
        <f>IF(Table46[[#This Row],[Status]]=1,Table46[[#This Row],[Bonus]]*Twenty,IF(Table46[[#This Row],[Status]]=2,Table46[[#This Row],[Bonus]]*Twelve,Table46[[#This Row],[Bonus]]*Eight))</f>
        <v>625.34160000000008</v>
      </c>
      <c r="L187" s="7"/>
    </row>
    <row r="188" spans="1:12" x14ac:dyDescent="0.25">
      <c r="A188" t="s">
        <v>254</v>
      </c>
      <c r="B188" s="41">
        <v>22800</v>
      </c>
      <c r="C188" s="41">
        <v>25482</v>
      </c>
      <c r="D188" s="41">
        <v>16028</v>
      </c>
      <c r="E188" s="41">
        <f t="shared" si="2"/>
        <v>64310</v>
      </c>
      <c r="F188" s="41">
        <v>63186</v>
      </c>
      <c r="G188" s="41">
        <f>IF(Table46[[#This Row],[Qtr1]]&gt;=Table46[[#This Row],[Quota]],Table46[[#This Row],[Qtr1]]*Bonus,0)</f>
        <v>5466.35</v>
      </c>
      <c r="H188" s="28">
        <v>2</v>
      </c>
      <c r="I188" s="41">
        <f>IF(Table46[[#This Row],[Status]]=1,Table46[[#This Row],[Bonus]]*Twenty,IF(Table46[[#This Row],[Status]]=2,Table46[[#This Row],[Bonus]]*Twelve,Table46[[#This Row],[Bonus]]*Eight))</f>
        <v>655.96199999999999</v>
      </c>
      <c r="L188" s="7"/>
    </row>
    <row r="189" spans="1:12" x14ac:dyDescent="0.25">
      <c r="A189" t="s">
        <v>255</v>
      </c>
      <c r="B189" s="41">
        <v>53895</v>
      </c>
      <c r="C189" s="41">
        <v>21677</v>
      </c>
      <c r="D189" s="41">
        <v>62484</v>
      </c>
      <c r="E189" s="41">
        <f t="shared" si="2"/>
        <v>138056</v>
      </c>
      <c r="F189" s="41">
        <v>139882</v>
      </c>
      <c r="G189" s="41">
        <f>IF(Table46[[#This Row],[Qtr1]]&gt;=Table46[[#This Row],[Quota]],Table46[[#This Row],[Qtr1]]*Bonus,0)</f>
        <v>0</v>
      </c>
      <c r="H189" s="28">
        <v>3</v>
      </c>
      <c r="I189" s="41">
        <f>IF(Table46[[#This Row],[Status]]=1,Table46[[#This Row],[Bonus]]*Twenty,IF(Table46[[#This Row],[Status]]=2,Table46[[#This Row],[Bonus]]*Twelve,Table46[[#This Row],[Bonus]]*Eight))</f>
        <v>0</v>
      </c>
      <c r="L189" s="7"/>
    </row>
    <row r="190" spans="1:12" x14ac:dyDescent="0.25">
      <c r="A190" t="s">
        <v>256</v>
      </c>
      <c r="B190" s="41">
        <v>56817</v>
      </c>
      <c r="C190" s="41">
        <v>58971</v>
      </c>
      <c r="D190" s="41">
        <v>12245</v>
      </c>
      <c r="E190" s="41">
        <f t="shared" si="2"/>
        <v>128033</v>
      </c>
      <c r="F190" s="41">
        <v>128033</v>
      </c>
      <c r="G190" s="41">
        <f>IF(Table46[[#This Row],[Qtr1]]&gt;=Table46[[#This Row],[Quota]],Table46[[#This Row],[Qtr1]]*Bonus,0)</f>
        <v>10882.805</v>
      </c>
      <c r="H190" s="28">
        <v>1</v>
      </c>
      <c r="I190" s="41">
        <f>IF(Table46[[#This Row],[Status]]=1,Table46[[#This Row],[Bonus]]*Twenty,IF(Table46[[#This Row],[Status]]=2,Table46[[#This Row],[Bonus]]*Twelve,Table46[[#This Row],[Bonus]]*Eight))</f>
        <v>2176.5610000000001</v>
      </c>
      <c r="L190" s="7"/>
    </row>
    <row r="191" spans="1:12" x14ac:dyDescent="0.25">
      <c r="A191" t="s">
        <v>257</v>
      </c>
      <c r="B191" s="41">
        <v>53978</v>
      </c>
      <c r="C191" s="41">
        <v>46966</v>
      </c>
      <c r="D191" s="41">
        <v>12841</v>
      </c>
      <c r="E191" s="41">
        <f t="shared" si="2"/>
        <v>113785</v>
      </c>
      <c r="F191" s="41">
        <v>115625</v>
      </c>
      <c r="G191" s="41">
        <f>IF(Table46[[#This Row],[Qtr1]]&gt;=Table46[[#This Row],[Quota]],Table46[[#This Row],[Qtr1]]*Bonus,0)</f>
        <v>0</v>
      </c>
      <c r="H191" s="28">
        <v>2</v>
      </c>
      <c r="I191" s="41">
        <f>IF(Table46[[#This Row],[Status]]=1,Table46[[#This Row],[Bonus]]*Twenty,IF(Table46[[#This Row],[Status]]=2,Table46[[#This Row],[Bonus]]*Twelve,Table46[[#This Row],[Bonus]]*Eight))</f>
        <v>0</v>
      </c>
      <c r="L191" s="7"/>
    </row>
    <row r="192" spans="1:12" x14ac:dyDescent="0.25">
      <c r="A192" t="s">
        <v>258</v>
      </c>
      <c r="B192" s="41">
        <v>12118</v>
      </c>
      <c r="C192" s="41">
        <v>25091</v>
      </c>
      <c r="D192" s="41">
        <v>17728</v>
      </c>
      <c r="E192" s="41">
        <f t="shared" si="2"/>
        <v>54937</v>
      </c>
      <c r="F192" s="41">
        <v>53918</v>
      </c>
      <c r="G192" s="41">
        <f>IF(Table46[[#This Row],[Qtr1]]&gt;=Table46[[#This Row],[Quota]],Table46[[#This Row],[Qtr1]]*Bonus,0)</f>
        <v>4669.6450000000004</v>
      </c>
      <c r="H192" s="28">
        <v>2</v>
      </c>
      <c r="I192" s="41">
        <f>IF(Table46[[#This Row],[Status]]=1,Table46[[#This Row],[Bonus]]*Twenty,IF(Table46[[#This Row],[Status]]=2,Table46[[#This Row],[Bonus]]*Twelve,Table46[[#This Row],[Bonus]]*Eight))</f>
        <v>560.35739999999998</v>
      </c>
      <c r="L192" s="7"/>
    </row>
    <row r="193" spans="1:12" x14ac:dyDescent="0.25">
      <c r="A193" t="s">
        <v>259</v>
      </c>
      <c r="B193" s="41">
        <v>18295</v>
      </c>
      <c r="C193" s="41">
        <v>48849</v>
      </c>
      <c r="D193" s="41">
        <v>16830</v>
      </c>
      <c r="E193" s="41">
        <f t="shared" si="2"/>
        <v>83974</v>
      </c>
      <c r="F193" s="41">
        <v>82697</v>
      </c>
      <c r="G193" s="41">
        <f>IF(Table46[[#This Row],[Qtr1]]&gt;=Table46[[#This Row],[Quota]],Table46[[#This Row],[Qtr1]]*Bonus,0)</f>
        <v>7137.7900000000009</v>
      </c>
      <c r="H193" s="28">
        <v>2</v>
      </c>
      <c r="I193" s="41">
        <f>IF(Table46[[#This Row],[Status]]=1,Table46[[#This Row],[Bonus]]*Twenty,IF(Table46[[#This Row],[Status]]=2,Table46[[#This Row],[Bonus]]*Twelve,Table46[[#This Row],[Bonus]]*Eight))</f>
        <v>856.53480000000002</v>
      </c>
      <c r="L193" s="7"/>
    </row>
    <row r="194" spans="1:12" x14ac:dyDescent="0.25">
      <c r="A194" t="s">
        <v>260</v>
      </c>
      <c r="B194" s="41">
        <v>10710</v>
      </c>
      <c r="C194" s="41">
        <v>68765</v>
      </c>
      <c r="D194" s="41">
        <v>43795</v>
      </c>
      <c r="E194" s="41">
        <f t="shared" si="2"/>
        <v>123270</v>
      </c>
      <c r="F194" s="41">
        <v>123270</v>
      </c>
      <c r="G194" s="41">
        <f>IF(Table46[[#This Row],[Qtr1]]&gt;=Table46[[#This Row],[Quota]],Table46[[#This Row],[Qtr1]]*Bonus,0)</f>
        <v>10477.950000000001</v>
      </c>
      <c r="H194" s="28">
        <v>2</v>
      </c>
      <c r="I194" s="41">
        <f>IF(Table46[[#This Row],[Status]]=1,Table46[[#This Row],[Bonus]]*Twenty,IF(Table46[[#This Row],[Status]]=2,Table46[[#This Row],[Bonus]]*Twelve,Table46[[#This Row],[Bonus]]*Eight))</f>
        <v>1257.354</v>
      </c>
      <c r="L194" s="7"/>
    </row>
    <row r="195" spans="1:12" x14ac:dyDescent="0.25">
      <c r="A195" t="s">
        <v>261</v>
      </c>
      <c r="B195" s="41">
        <v>33651</v>
      </c>
      <c r="C195" s="41">
        <v>56203</v>
      </c>
      <c r="D195" s="41">
        <v>48818</v>
      </c>
      <c r="E195" s="41">
        <f t="shared" si="2"/>
        <v>138672</v>
      </c>
      <c r="F195" s="41">
        <v>137506</v>
      </c>
      <c r="G195" s="41">
        <f>IF(Table46[[#This Row],[Qtr1]]&gt;=Table46[[#This Row],[Quota]],Table46[[#This Row],[Qtr1]]*Bonus,0)</f>
        <v>11787.12</v>
      </c>
      <c r="H195" s="28">
        <v>2</v>
      </c>
      <c r="I195" s="41">
        <f>IF(Table46[[#This Row],[Status]]=1,Table46[[#This Row],[Bonus]]*Twenty,IF(Table46[[#This Row],[Status]]=2,Table46[[#This Row],[Bonus]]*Twelve,Table46[[#This Row],[Bonus]]*Eight))</f>
        <v>1414.4544000000001</v>
      </c>
      <c r="L195" s="7"/>
    </row>
    <row r="196" spans="1:12" x14ac:dyDescent="0.25">
      <c r="A196" t="s">
        <v>262</v>
      </c>
      <c r="B196" s="41">
        <v>51272</v>
      </c>
      <c r="C196" s="41">
        <v>43429</v>
      </c>
      <c r="D196" s="41">
        <v>10522</v>
      </c>
      <c r="E196" s="41">
        <f t="shared" si="2"/>
        <v>105223</v>
      </c>
      <c r="F196" s="41">
        <v>106945</v>
      </c>
      <c r="G196" s="41">
        <f>IF(Table46[[#This Row],[Qtr1]]&gt;=Table46[[#This Row],[Quota]],Table46[[#This Row],[Qtr1]]*Bonus,0)</f>
        <v>0</v>
      </c>
      <c r="H196" s="28">
        <v>1</v>
      </c>
      <c r="I196" s="41">
        <f>IF(Table46[[#This Row],[Status]]=1,Table46[[#This Row],[Bonus]]*Twenty,IF(Table46[[#This Row],[Status]]=2,Table46[[#This Row],[Bonus]]*Twelve,Table46[[#This Row],[Bonus]]*Eight))</f>
        <v>0</v>
      </c>
      <c r="L196" s="7"/>
    </row>
    <row r="197" spans="1:12" x14ac:dyDescent="0.25">
      <c r="A197" t="s">
        <v>263</v>
      </c>
      <c r="B197" s="41">
        <v>15518</v>
      </c>
      <c r="C197" s="41">
        <v>27660</v>
      </c>
      <c r="D197" s="41">
        <v>30278</v>
      </c>
      <c r="E197" s="41">
        <f t="shared" ref="E197:E260" si="3">SUM(B197:D197)</f>
        <v>73456</v>
      </c>
      <c r="F197" s="41">
        <v>73456</v>
      </c>
      <c r="G197" s="41">
        <f>IF(Table46[[#This Row],[Qtr1]]&gt;=Table46[[#This Row],[Quota]],Table46[[#This Row],[Qtr1]]*Bonus,0)</f>
        <v>6243.76</v>
      </c>
      <c r="H197" s="28">
        <v>2</v>
      </c>
      <c r="I197" s="41">
        <f>IF(Table46[[#This Row],[Status]]=1,Table46[[#This Row],[Bonus]]*Twenty,IF(Table46[[#This Row],[Status]]=2,Table46[[#This Row],[Bonus]]*Twelve,Table46[[#This Row],[Bonus]]*Eight))</f>
        <v>749.25120000000004</v>
      </c>
      <c r="L197" s="7"/>
    </row>
    <row r="198" spans="1:12" x14ac:dyDescent="0.25">
      <c r="A198" t="s">
        <v>264</v>
      </c>
      <c r="B198" s="41">
        <v>38539</v>
      </c>
      <c r="C198" s="41">
        <v>43675</v>
      </c>
      <c r="D198" s="41">
        <v>63644</v>
      </c>
      <c r="E198" s="41">
        <f t="shared" si="3"/>
        <v>145858</v>
      </c>
      <c r="F198" s="41">
        <v>147625</v>
      </c>
      <c r="G198" s="41">
        <f>IF(Table46[[#This Row],[Qtr1]]&gt;=Table46[[#This Row],[Quota]],Table46[[#This Row],[Qtr1]]*Bonus,0)</f>
        <v>0</v>
      </c>
      <c r="H198" s="28">
        <v>1</v>
      </c>
      <c r="I198" s="41">
        <f>IF(Table46[[#This Row],[Status]]=1,Table46[[#This Row],[Bonus]]*Twenty,IF(Table46[[#This Row],[Status]]=2,Table46[[#This Row],[Bonus]]*Twelve,Table46[[#This Row],[Bonus]]*Eight))</f>
        <v>0</v>
      </c>
      <c r="L198" s="7"/>
    </row>
    <row r="199" spans="1:12" x14ac:dyDescent="0.25">
      <c r="A199" t="s">
        <v>265</v>
      </c>
      <c r="B199" s="41">
        <v>49793</v>
      </c>
      <c r="C199" s="41">
        <v>19233</v>
      </c>
      <c r="D199" s="41">
        <v>49551</v>
      </c>
      <c r="E199" s="41">
        <f t="shared" si="3"/>
        <v>118577</v>
      </c>
      <c r="F199" s="41">
        <v>118577</v>
      </c>
      <c r="G199" s="41">
        <f>IF(Table46[[#This Row],[Qtr1]]&gt;=Table46[[#This Row],[Quota]],Table46[[#This Row],[Qtr1]]*Bonus,0)</f>
        <v>10079.045</v>
      </c>
      <c r="H199" s="28">
        <v>2</v>
      </c>
      <c r="I199" s="41">
        <f>IF(Table46[[#This Row],[Status]]=1,Table46[[#This Row],[Bonus]]*Twenty,IF(Table46[[#This Row],[Status]]=2,Table46[[#This Row],[Bonus]]*Twelve,Table46[[#This Row],[Bonus]]*Eight))</f>
        <v>1209.4854</v>
      </c>
      <c r="L199" s="7"/>
    </row>
    <row r="200" spans="1:12" x14ac:dyDescent="0.25">
      <c r="A200" t="s">
        <v>266</v>
      </c>
      <c r="B200" s="41">
        <v>52826</v>
      </c>
      <c r="C200" s="41">
        <v>35196</v>
      </c>
      <c r="D200" s="41">
        <v>46339</v>
      </c>
      <c r="E200" s="41">
        <f t="shared" si="3"/>
        <v>134361</v>
      </c>
      <c r="F200" s="41">
        <v>132516</v>
      </c>
      <c r="G200" s="41">
        <f>IF(Table46[[#This Row],[Qtr1]]&gt;=Table46[[#This Row],[Quota]],Table46[[#This Row],[Qtr1]]*Bonus,0)</f>
        <v>11420.685000000001</v>
      </c>
      <c r="H200" s="28">
        <v>1</v>
      </c>
      <c r="I200" s="41">
        <f>IF(Table46[[#This Row],[Status]]=1,Table46[[#This Row],[Bonus]]*Twenty,IF(Table46[[#This Row],[Status]]=2,Table46[[#This Row],[Bonus]]*Twelve,Table46[[#This Row],[Bonus]]*Eight))</f>
        <v>2284.1370000000002</v>
      </c>
      <c r="L200" s="7"/>
    </row>
    <row r="201" spans="1:12" x14ac:dyDescent="0.25">
      <c r="A201" t="s">
        <v>267</v>
      </c>
      <c r="B201" s="41">
        <v>19422</v>
      </c>
      <c r="C201" s="41">
        <v>11343</v>
      </c>
      <c r="D201" s="41">
        <v>54147</v>
      </c>
      <c r="E201" s="41">
        <f t="shared" si="3"/>
        <v>84912</v>
      </c>
      <c r="F201" s="41">
        <v>84912</v>
      </c>
      <c r="G201" s="41">
        <f>IF(Table46[[#This Row],[Qtr1]]&gt;=Table46[[#This Row],[Quota]],Table46[[#This Row],[Qtr1]]*Bonus,0)</f>
        <v>7217.52</v>
      </c>
      <c r="H201" s="28">
        <v>3</v>
      </c>
      <c r="I201" s="41">
        <f>IF(Table46[[#This Row],[Status]]=1,Table46[[#This Row],[Bonus]]*Twenty,IF(Table46[[#This Row],[Status]]=2,Table46[[#This Row],[Bonus]]*Twelve,Table46[[#This Row],[Bonus]]*Eight))</f>
        <v>577.40160000000003</v>
      </c>
      <c r="L201" s="7"/>
    </row>
    <row r="202" spans="1:12" x14ac:dyDescent="0.25">
      <c r="A202" t="s">
        <v>268</v>
      </c>
      <c r="B202" s="41">
        <v>45633</v>
      </c>
      <c r="C202" s="41">
        <v>22943</v>
      </c>
      <c r="D202" s="41">
        <v>28697</v>
      </c>
      <c r="E202" s="41">
        <f t="shared" si="3"/>
        <v>97273</v>
      </c>
      <c r="F202" s="41">
        <v>95417</v>
      </c>
      <c r="G202" s="41">
        <f>IF(Table46[[#This Row],[Qtr1]]&gt;=Table46[[#This Row],[Quota]],Table46[[#This Row],[Qtr1]]*Bonus,0)</f>
        <v>8268.2049999999999</v>
      </c>
      <c r="H202" s="28">
        <v>3</v>
      </c>
      <c r="I202" s="41">
        <f>IF(Table46[[#This Row],[Status]]=1,Table46[[#This Row],[Bonus]]*Twenty,IF(Table46[[#This Row],[Status]]=2,Table46[[#This Row],[Bonus]]*Twelve,Table46[[#This Row],[Bonus]]*Eight))</f>
        <v>661.45640000000003</v>
      </c>
      <c r="L202" s="7"/>
    </row>
    <row r="203" spans="1:12" x14ac:dyDescent="0.25">
      <c r="A203" t="s">
        <v>269</v>
      </c>
      <c r="B203" s="41">
        <v>31390</v>
      </c>
      <c r="C203" s="41">
        <v>25226</v>
      </c>
      <c r="D203" s="41">
        <v>39862</v>
      </c>
      <c r="E203" s="41">
        <f t="shared" si="3"/>
        <v>96478</v>
      </c>
      <c r="F203" s="41">
        <v>94605</v>
      </c>
      <c r="G203" s="41">
        <f>IF(Table46[[#This Row],[Qtr1]]&gt;=Table46[[#This Row],[Quota]],Table46[[#This Row],[Qtr1]]*Bonus,0)</f>
        <v>8200.630000000001</v>
      </c>
      <c r="H203" s="28">
        <v>1</v>
      </c>
      <c r="I203" s="41">
        <f>IF(Table46[[#This Row],[Status]]=1,Table46[[#This Row],[Bonus]]*Twenty,IF(Table46[[#This Row],[Status]]=2,Table46[[#This Row],[Bonus]]*Twelve,Table46[[#This Row],[Bonus]]*Eight))</f>
        <v>1640.1260000000002</v>
      </c>
      <c r="L203" s="7"/>
    </row>
    <row r="204" spans="1:12" x14ac:dyDescent="0.25">
      <c r="A204" t="s">
        <v>270</v>
      </c>
      <c r="B204" s="41">
        <v>46004</v>
      </c>
      <c r="C204" s="41">
        <v>48942</v>
      </c>
      <c r="D204" s="41">
        <v>36551</v>
      </c>
      <c r="E204" s="41">
        <f t="shared" si="3"/>
        <v>131497</v>
      </c>
      <c r="F204" s="41">
        <v>129721</v>
      </c>
      <c r="G204" s="41">
        <f>IF(Table46[[#This Row],[Qtr1]]&gt;=Table46[[#This Row],[Quota]],Table46[[#This Row],[Qtr1]]*Bonus,0)</f>
        <v>11177.245000000001</v>
      </c>
      <c r="H204" s="28">
        <v>1</v>
      </c>
      <c r="I204" s="41">
        <f>IF(Table46[[#This Row],[Status]]=1,Table46[[#This Row],[Bonus]]*Twenty,IF(Table46[[#This Row],[Status]]=2,Table46[[#This Row],[Bonus]]*Twelve,Table46[[#This Row],[Bonus]]*Eight))</f>
        <v>2235.4490000000001</v>
      </c>
      <c r="L204" s="7"/>
    </row>
    <row r="205" spans="1:12" x14ac:dyDescent="0.25">
      <c r="A205" t="s">
        <v>271</v>
      </c>
      <c r="B205" s="41">
        <v>67410</v>
      </c>
      <c r="C205" s="41">
        <v>57248</v>
      </c>
      <c r="D205" s="41">
        <v>56065</v>
      </c>
      <c r="E205" s="41">
        <f t="shared" si="3"/>
        <v>180723</v>
      </c>
      <c r="F205" s="41">
        <v>179574</v>
      </c>
      <c r="G205" s="41">
        <f>IF(Table46[[#This Row],[Qtr1]]&gt;=Table46[[#This Row],[Quota]],Table46[[#This Row],[Qtr1]]*Bonus,0)</f>
        <v>15361.455000000002</v>
      </c>
      <c r="H205" s="28">
        <v>3</v>
      </c>
      <c r="I205" s="41">
        <f>IF(Table46[[#This Row],[Status]]=1,Table46[[#This Row],[Bonus]]*Twenty,IF(Table46[[#This Row],[Status]]=2,Table46[[#This Row],[Bonus]]*Twelve,Table46[[#This Row],[Bonus]]*Eight))</f>
        <v>1228.9164000000001</v>
      </c>
      <c r="L205" s="7"/>
    </row>
    <row r="206" spans="1:12" x14ac:dyDescent="0.25">
      <c r="A206" t="s">
        <v>272</v>
      </c>
      <c r="B206" s="41">
        <v>14475</v>
      </c>
      <c r="C206" s="41">
        <v>38418</v>
      </c>
      <c r="D206" s="41">
        <v>67258</v>
      </c>
      <c r="E206" s="41">
        <f t="shared" si="3"/>
        <v>120151</v>
      </c>
      <c r="F206" s="41">
        <v>121625</v>
      </c>
      <c r="G206" s="41">
        <f>IF(Table46[[#This Row],[Qtr1]]&gt;=Table46[[#This Row],[Quota]],Table46[[#This Row],[Qtr1]]*Bonus,0)</f>
        <v>0</v>
      </c>
      <c r="H206" s="28">
        <v>1</v>
      </c>
      <c r="I206" s="41">
        <f>IF(Table46[[#This Row],[Status]]=1,Table46[[#This Row],[Bonus]]*Twenty,IF(Table46[[#This Row],[Status]]=2,Table46[[#This Row],[Bonus]]*Twelve,Table46[[#This Row],[Bonus]]*Eight))</f>
        <v>0</v>
      </c>
      <c r="L206" s="7"/>
    </row>
    <row r="207" spans="1:12" x14ac:dyDescent="0.25">
      <c r="A207" t="s">
        <v>273</v>
      </c>
      <c r="B207" s="41">
        <v>41157</v>
      </c>
      <c r="C207" s="41">
        <v>66992</v>
      </c>
      <c r="D207" s="41">
        <v>26679</v>
      </c>
      <c r="E207" s="41">
        <f t="shared" si="3"/>
        <v>134828</v>
      </c>
      <c r="F207" s="41">
        <v>133742</v>
      </c>
      <c r="G207" s="41">
        <f>IF(Table46[[#This Row],[Qtr1]]&gt;=Table46[[#This Row],[Quota]],Table46[[#This Row],[Qtr1]]*Bonus,0)</f>
        <v>11460.380000000001</v>
      </c>
      <c r="H207" s="28">
        <v>3</v>
      </c>
      <c r="I207" s="41">
        <f>IF(Table46[[#This Row],[Status]]=1,Table46[[#This Row],[Bonus]]*Twenty,IF(Table46[[#This Row],[Status]]=2,Table46[[#This Row],[Bonus]]*Twelve,Table46[[#This Row],[Bonus]]*Eight))</f>
        <v>916.83040000000005</v>
      </c>
      <c r="L207" s="7"/>
    </row>
    <row r="208" spans="1:12" x14ac:dyDescent="0.25">
      <c r="A208" t="s">
        <v>274</v>
      </c>
      <c r="B208" s="41">
        <v>16550</v>
      </c>
      <c r="C208" s="41">
        <v>64517</v>
      </c>
      <c r="D208" s="41">
        <v>23122</v>
      </c>
      <c r="E208" s="41">
        <f t="shared" si="3"/>
        <v>104189</v>
      </c>
      <c r="F208" s="41">
        <v>102909</v>
      </c>
      <c r="G208" s="41">
        <f>IF(Table46[[#This Row],[Qtr1]]&gt;=Table46[[#This Row],[Quota]],Table46[[#This Row],[Qtr1]]*Bonus,0)</f>
        <v>8856.0650000000005</v>
      </c>
      <c r="H208" s="28">
        <v>1</v>
      </c>
      <c r="I208" s="41">
        <f>IF(Table46[[#This Row],[Status]]=1,Table46[[#This Row],[Bonus]]*Twenty,IF(Table46[[#This Row],[Status]]=2,Table46[[#This Row],[Bonus]]*Twelve,Table46[[#This Row],[Bonus]]*Eight))</f>
        <v>1771.2130000000002</v>
      </c>
      <c r="L208" s="7"/>
    </row>
    <row r="209" spans="1:12" x14ac:dyDescent="0.25">
      <c r="A209" t="s">
        <v>275</v>
      </c>
      <c r="B209" s="41">
        <v>16559</v>
      </c>
      <c r="C209" s="41">
        <v>64180</v>
      </c>
      <c r="D209" s="41">
        <v>60543</v>
      </c>
      <c r="E209" s="41">
        <f t="shared" si="3"/>
        <v>141282</v>
      </c>
      <c r="F209" s="41">
        <v>141282</v>
      </c>
      <c r="G209" s="41">
        <f>IF(Table46[[#This Row],[Qtr1]]&gt;=Table46[[#This Row],[Quota]],Table46[[#This Row],[Qtr1]]*Bonus,0)</f>
        <v>12008.970000000001</v>
      </c>
      <c r="H209" s="28">
        <v>2</v>
      </c>
      <c r="I209" s="41">
        <f>IF(Table46[[#This Row],[Status]]=1,Table46[[#This Row],[Bonus]]*Twenty,IF(Table46[[#This Row],[Status]]=2,Table46[[#This Row],[Bonus]]*Twelve,Table46[[#This Row],[Bonus]]*Eight))</f>
        <v>1441.0764000000001</v>
      </c>
      <c r="L209" s="7"/>
    </row>
    <row r="210" spans="1:12" x14ac:dyDescent="0.25">
      <c r="A210" t="s">
        <v>276</v>
      </c>
      <c r="B210" s="41">
        <v>14284</v>
      </c>
      <c r="C210" s="41">
        <v>28308</v>
      </c>
      <c r="D210" s="41">
        <v>27976</v>
      </c>
      <c r="E210" s="41">
        <f t="shared" si="3"/>
        <v>70568</v>
      </c>
      <c r="F210" s="41">
        <v>70568</v>
      </c>
      <c r="G210" s="41">
        <f>IF(Table46[[#This Row],[Qtr1]]&gt;=Table46[[#This Row],[Quota]],Table46[[#This Row],[Qtr1]]*Bonus,0)</f>
        <v>5998.2800000000007</v>
      </c>
      <c r="H210" s="28">
        <v>2</v>
      </c>
      <c r="I210" s="41">
        <f>IF(Table46[[#This Row],[Status]]=1,Table46[[#This Row],[Bonus]]*Twenty,IF(Table46[[#This Row],[Status]]=2,Table46[[#This Row],[Bonus]]*Twelve,Table46[[#This Row],[Bonus]]*Eight))</f>
        <v>719.79360000000008</v>
      </c>
      <c r="L210" s="7"/>
    </row>
    <row r="211" spans="1:12" x14ac:dyDescent="0.25">
      <c r="A211" t="s">
        <v>277</v>
      </c>
      <c r="B211" s="41">
        <v>62993</v>
      </c>
      <c r="C211" s="41">
        <v>25066</v>
      </c>
      <c r="D211" s="41">
        <v>60938</v>
      </c>
      <c r="E211" s="41">
        <f t="shared" si="3"/>
        <v>148997</v>
      </c>
      <c r="F211" s="41">
        <v>150317</v>
      </c>
      <c r="G211" s="41">
        <f>IF(Table46[[#This Row],[Qtr1]]&gt;=Table46[[#This Row],[Quota]],Table46[[#This Row],[Qtr1]]*Bonus,0)</f>
        <v>0</v>
      </c>
      <c r="H211" s="28">
        <v>1</v>
      </c>
      <c r="I211" s="41">
        <f>IF(Table46[[#This Row],[Status]]=1,Table46[[#This Row],[Bonus]]*Twenty,IF(Table46[[#This Row],[Status]]=2,Table46[[#This Row],[Bonus]]*Twelve,Table46[[#This Row],[Bonus]]*Eight))</f>
        <v>0</v>
      </c>
      <c r="L211" s="7"/>
    </row>
    <row r="212" spans="1:12" x14ac:dyDescent="0.25">
      <c r="A212" t="s">
        <v>278</v>
      </c>
      <c r="B212" s="41">
        <v>62688</v>
      </c>
      <c r="C212" s="41">
        <v>26398</v>
      </c>
      <c r="D212" s="41">
        <v>41518</v>
      </c>
      <c r="E212" s="41">
        <f t="shared" si="3"/>
        <v>130604</v>
      </c>
      <c r="F212" s="41">
        <v>130604</v>
      </c>
      <c r="G212" s="41">
        <f>IF(Table46[[#This Row],[Qtr1]]&gt;=Table46[[#This Row],[Quota]],Table46[[#This Row],[Qtr1]]*Bonus,0)</f>
        <v>11101.34</v>
      </c>
      <c r="H212" s="28">
        <v>3</v>
      </c>
      <c r="I212" s="41">
        <f>IF(Table46[[#This Row],[Status]]=1,Table46[[#This Row],[Bonus]]*Twenty,IF(Table46[[#This Row],[Status]]=2,Table46[[#This Row],[Bonus]]*Twelve,Table46[[#This Row],[Bonus]]*Eight))</f>
        <v>888.10720000000003</v>
      </c>
      <c r="L212" s="7"/>
    </row>
    <row r="213" spans="1:12" x14ac:dyDescent="0.25">
      <c r="A213" t="s">
        <v>279</v>
      </c>
      <c r="B213" s="41">
        <v>38270</v>
      </c>
      <c r="C213" s="41">
        <v>22194</v>
      </c>
      <c r="D213" s="41">
        <v>52375</v>
      </c>
      <c r="E213" s="41">
        <f t="shared" si="3"/>
        <v>112839</v>
      </c>
      <c r="F213" s="41">
        <v>110872</v>
      </c>
      <c r="G213" s="41">
        <f>IF(Table46[[#This Row],[Qtr1]]&gt;=Table46[[#This Row],[Quota]],Table46[[#This Row],[Qtr1]]*Bonus,0)</f>
        <v>9591.3150000000005</v>
      </c>
      <c r="H213" s="28">
        <v>1</v>
      </c>
      <c r="I213" s="41">
        <f>IF(Table46[[#This Row],[Status]]=1,Table46[[#This Row],[Bonus]]*Twenty,IF(Table46[[#This Row],[Status]]=2,Table46[[#This Row],[Bonus]]*Twelve,Table46[[#This Row],[Bonus]]*Eight))</f>
        <v>1918.2630000000001</v>
      </c>
      <c r="L213" s="7"/>
    </row>
    <row r="214" spans="1:12" x14ac:dyDescent="0.25">
      <c r="A214" t="s">
        <v>280</v>
      </c>
      <c r="B214" s="41">
        <v>63442</v>
      </c>
      <c r="C214" s="41">
        <v>43936</v>
      </c>
      <c r="D214" s="41">
        <v>13921</v>
      </c>
      <c r="E214" s="41">
        <f t="shared" si="3"/>
        <v>121299</v>
      </c>
      <c r="F214" s="41">
        <v>123199</v>
      </c>
      <c r="G214" s="41">
        <f>IF(Table46[[#This Row],[Qtr1]]&gt;=Table46[[#This Row],[Quota]],Table46[[#This Row],[Qtr1]]*Bonus,0)</f>
        <v>0</v>
      </c>
      <c r="H214" s="28">
        <v>2</v>
      </c>
      <c r="I214" s="41">
        <f>IF(Table46[[#This Row],[Status]]=1,Table46[[#This Row],[Bonus]]*Twenty,IF(Table46[[#This Row],[Status]]=2,Table46[[#This Row],[Bonus]]*Twelve,Table46[[#This Row],[Bonus]]*Eight))</f>
        <v>0</v>
      </c>
      <c r="L214" s="7"/>
    </row>
    <row r="215" spans="1:12" x14ac:dyDescent="0.25">
      <c r="A215" t="s">
        <v>281</v>
      </c>
      <c r="B215" s="41">
        <v>56760</v>
      </c>
      <c r="C215" s="41">
        <v>11611</v>
      </c>
      <c r="D215" s="41">
        <v>66640</v>
      </c>
      <c r="E215" s="41">
        <f t="shared" si="3"/>
        <v>135011</v>
      </c>
      <c r="F215" s="41">
        <v>135011</v>
      </c>
      <c r="G215" s="41">
        <f>IF(Table46[[#This Row],[Qtr1]]&gt;=Table46[[#This Row],[Quota]],Table46[[#This Row],[Qtr1]]*Bonus,0)</f>
        <v>11475.935000000001</v>
      </c>
      <c r="H215" s="28">
        <v>3</v>
      </c>
      <c r="I215" s="41">
        <f>IF(Table46[[#This Row],[Status]]=1,Table46[[#This Row],[Bonus]]*Twenty,IF(Table46[[#This Row],[Status]]=2,Table46[[#This Row],[Bonus]]*Twelve,Table46[[#This Row],[Bonus]]*Eight))</f>
        <v>918.0748000000001</v>
      </c>
      <c r="L215" s="7"/>
    </row>
    <row r="216" spans="1:12" x14ac:dyDescent="0.25">
      <c r="A216" t="s">
        <v>282</v>
      </c>
      <c r="B216" s="41">
        <v>47679</v>
      </c>
      <c r="C216" s="41">
        <v>46354</v>
      </c>
      <c r="D216" s="41">
        <v>47887</v>
      </c>
      <c r="E216" s="41">
        <f t="shared" si="3"/>
        <v>141920</v>
      </c>
      <c r="F216" s="41">
        <v>143064</v>
      </c>
      <c r="G216" s="41">
        <f>IF(Table46[[#This Row],[Qtr1]]&gt;=Table46[[#This Row],[Quota]],Table46[[#This Row],[Qtr1]]*Bonus,0)</f>
        <v>0</v>
      </c>
      <c r="H216" s="28">
        <v>1</v>
      </c>
      <c r="I216" s="41">
        <f>IF(Table46[[#This Row],[Status]]=1,Table46[[#This Row],[Bonus]]*Twenty,IF(Table46[[#This Row],[Status]]=2,Table46[[#This Row],[Bonus]]*Twelve,Table46[[#This Row],[Bonus]]*Eight))</f>
        <v>0</v>
      </c>
      <c r="L216" s="7"/>
    </row>
    <row r="217" spans="1:12" x14ac:dyDescent="0.25">
      <c r="A217" t="s">
        <v>283</v>
      </c>
      <c r="B217" s="41">
        <v>66757</v>
      </c>
      <c r="C217" s="41">
        <v>60321</v>
      </c>
      <c r="D217" s="41">
        <v>34886</v>
      </c>
      <c r="E217" s="41">
        <f t="shared" si="3"/>
        <v>161964</v>
      </c>
      <c r="F217" s="41">
        <v>163782</v>
      </c>
      <c r="G217" s="41">
        <f>IF(Table46[[#This Row],[Qtr1]]&gt;=Table46[[#This Row],[Quota]],Table46[[#This Row],[Qtr1]]*Bonus,0)</f>
        <v>0</v>
      </c>
      <c r="H217" s="28">
        <v>3</v>
      </c>
      <c r="I217" s="41">
        <f>IF(Table46[[#This Row],[Status]]=1,Table46[[#This Row],[Bonus]]*Twenty,IF(Table46[[#This Row],[Status]]=2,Table46[[#This Row],[Bonus]]*Twelve,Table46[[#This Row],[Bonus]]*Eight))</f>
        <v>0</v>
      </c>
      <c r="L217" s="7"/>
    </row>
    <row r="218" spans="1:12" x14ac:dyDescent="0.25">
      <c r="A218" t="s">
        <v>284</v>
      </c>
      <c r="B218" s="41">
        <v>28471</v>
      </c>
      <c r="C218" s="41">
        <v>18794</v>
      </c>
      <c r="D218" s="41">
        <v>27501</v>
      </c>
      <c r="E218" s="41">
        <f t="shared" si="3"/>
        <v>74766</v>
      </c>
      <c r="F218" s="41">
        <v>73063</v>
      </c>
      <c r="G218" s="41">
        <f>IF(Table46[[#This Row],[Qtr1]]&gt;=Table46[[#This Row],[Quota]],Table46[[#This Row],[Qtr1]]*Bonus,0)</f>
        <v>6355.1100000000006</v>
      </c>
      <c r="H218" s="28">
        <v>2</v>
      </c>
      <c r="I218" s="41">
        <f>IF(Table46[[#This Row],[Status]]=1,Table46[[#This Row],[Bonus]]*Twenty,IF(Table46[[#This Row],[Status]]=2,Table46[[#This Row],[Bonus]]*Twelve,Table46[[#This Row],[Bonus]]*Eight))</f>
        <v>762.61320000000001</v>
      </c>
      <c r="L218" s="7"/>
    </row>
    <row r="219" spans="1:12" x14ac:dyDescent="0.25">
      <c r="A219" t="s">
        <v>285</v>
      </c>
      <c r="B219" s="41">
        <v>10863</v>
      </c>
      <c r="C219" s="41">
        <v>26451</v>
      </c>
      <c r="D219" s="41">
        <v>27867</v>
      </c>
      <c r="E219" s="41">
        <f t="shared" si="3"/>
        <v>65181</v>
      </c>
      <c r="F219" s="41">
        <v>63502</v>
      </c>
      <c r="G219" s="41">
        <f>IF(Table46[[#This Row],[Qtr1]]&gt;=Table46[[#This Row],[Quota]],Table46[[#This Row],[Qtr1]]*Bonus,0)</f>
        <v>5540.3850000000002</v>
      </c>
      <c r="H219" s="28">
        <v>2</v>
      </c>
      <c r="I219" s="41">
        <f>IF(Table46[[#This Row],[Status]]=1,Table46[[#This Row],[Bonus]]*Twenty,IF(Table46[[#This Row],[Status]]=2,Table46[[#This Row],[Bonus]]*Twelve,Table46[[#This Row],[Bonus]]*Eight))</f>
        <v>664.84619999999995</v>
      </c>
      <c r="L219" s="7"/>
    </row>
    <row r="220" spans="1:12" x14ac:dyDescent="0.25">
      <c r="A220" t="s">
        <v>286</v>
      </c>
      <c r="B220" s="41">
        <v>60959</v>
      </c>
      <c r="C220" s="41">
        <v>13587</v>
      </c>
      <c r="D220" s="41">
        <v>45115</v>
      </c>
      <c r="E220" s="41">
        <f t="shared" si="3"/>
        <v>119661</v>
      </c>
      <c r="F220" s="41">
        <v>120785</v>
      </c>
      <c r="G220" s="41">
        <f>IF(Table46[[#This Row],[Qtr1]]&gt;=Table46[[#This Row],[Quota]],Table46[[#This Row],[Qtr1]]*Bonus,0)</f>
        <v>0</v>
      </c>
      <c r="H220" s="28">
        <v>3</v>
      </c>
      <c r="I220" s="41">
        <f>IF(Table46[[#This Row],[Status]]=1,Table46[[#This Row],[Bonus]]*Twenty,IF(Table46[[#This Row],[Status]]=2,Table46[[#This Row],[Bonus]]*Twelve,Table46[[#This Row],[Bonus]]*Eight))</f>
        <v>0</v>
      </c>
      <c r="L220" s="7"/>
    </row>
    <row r="221" spans="1:12" x14ac:dyDescent="0.25">
      <c r="A221" t="s">
        <v>287</v>
      </c>
      <c r="B221" s="41">
        <v>44319</v>
      </c>
      <c r="C221" s="41">
        <v>14073</v>
      </c>
      <c r="D221" s="41">
        <v>18830</v>
      </c>
      <c r="E221" s="41">
        <f t="shared" si="3"/>
        <v>77222</v>
      </c>
      <c r="F221" s="41">
        <v>75770</v>
      </c>
      <c r="G221" s="41">
        <f>IF(Table46[[#This Row],[Qtr1]]&gt;=Table46[[#This Row],[Quota]],Table46[[#This Row],[Qtr1]]*Bonus,0)</f>
        <v>6563.8700000000008</v>
      </c>
      <c r="H221" s="28">
        <v>2</v>
      </c>
      <c r="I221" s="41">
        <f>IF(Table46[[#This Row],[Status]]=1,Table46[[#This Row],[Bonus]]*Twenty,IF(Table46[[#This Row],[Status]]=2,Table46[[#This Row],[Bonus]]*Twelve,Table46[[#This Row],[Bonus]]*Eight))</f>
        <v>787.66440000000011</v>
      </c>
      <c r="L221" s="7"/>
    </row>
    <row r="222" spans="1:12" x14ac:dyDescent="0.25">
      <c r="A222" t="s">
        <v>288</v>
      </c>
      <c r="B222" s="41">
        <v>50581</v>
      </c>
      <c r="C222" s="41">
        <v>37157</v>
      </c>
      <c r="D222" s="41">
        <v>15711</v>
      </c>
      <c r="E222" s="41">
        <f t="shared" si="3"/>
        <v>103449</v>
      </c>
      <c r="F222" s="41">
        <v>104860</v>
      </c>
      <c r="G222" s="41">
        <f>IF(Table46[[#This Row],[Qtr1]]&gt;=Table46[[#This Row],[Quota]],Table46[[#This Row],[Qtr1]]*Bonus,0)</f>
        <v>0</v>
      </c>
      <c r="H222" s="28">
        <v>1</v>
      </c>
      <c r="I222" s="41">
        <f>IF(Table46[[#This Row],[Status]]=1,Table46[[#This Row],[Bonus]]*Twenty,IF(Table46[[#This Row],[Status]]=2,Table46[[#This Row],[Bonus]]*Twelve,Table46[[#This Row],[Bonus]]*Eight))</f>
        <v>0</v>
      </c>
      <c r="L222" s="7"/>
    </row>
    <row r="223" spans="1:12" x14ac:dyDescent="0.25">
      <c r="A223" t="s">
        <v>289</v>
      </c>
      <c r="B223" s="41">
        <v>42875</v>
      </c>
      <c r="C223" s="41">
        <v>66493</v>
      </c>
      <c r="D223" s="41">
        <v>54353</v>
      </c>
      <c r="E223" s="41">
        <f t="shared" si="3"/>
        <v>163721</v>
      </c>
      <c r="F223" s="41">
        <v>163721</v>
      </c>
      <c r="G223" s="41">
        <f>IF(Table46[[#This Row],[Qtr1]]&gt;=Table46[[#This Row],[Quota]],Table46[[#This Row],[Qtr1]]*Bonus,0)</f>
        <v>13916.285000000002</v>
      </c>
      <c r="H223" s="28">
        <v>3</v>
      </c>
      <c r="I223" s="41">
        <f>IF(Table46[[#This Row],[Status]]=1,Table46[[#This Row],[Bonus]]*Twenty,IF(Table46[[#This Row],[Status]]=2,Table46[[#This Row],[Bonus]]*Twelve,Table46[[#This Row],[Bonus]]*Eight))</f>
        <v>1113.3028000000002</v>
      </c>
      <c r="L223" s="7"/>
    </row>
    <row r="224" spans="1:12" x14ac:dyDescent="0.25">
      <c r="A224" t="s">
        <v>290</v>
      </c>
      <c r="B224" s="41">
        <v>30439</v>
      </c>
      <c r="C224" s="41">
        <v>58162</v>
      </c>
      <c r="D224" s="41">
        <v>60526</v>
      </c>
      <c r="E224" s="41">
        <f t="shared" si="3"/>
        <v>149127</v>
      </c>
      <c r="F224" s="41">
        <v>150192</v>
      </c>
      <c r="G224" s="41">
        <f>IF(Table46[[#This Row],[Qtr1]]&gt;=Table46[[#This Row],[Quota]],Table46[[#This Row],[Qtr1]]*Bonus,0)</f>
        <v>0</v>
      </c>
      <c r="H224" s="28">
        <v>3</v>
      </c>
      <c r="I224" s="41">
        <f>IF(Table46[[#This Row],[Status]]=1,Table46[[#This Row],[Bonus]]*Twenty,IF(Table46[[#This Row],[Status]]=2,Table46[[#This Row],[Bonus]]*Twelve,Table46[[#This Row],[Bonus]]*Eight))</f>
        <v>0</v>
      </c>
      <c r="L224" s="7"/>
    </row>
    <row r="225" spans="1:12" x14ac:dyDescent="0.25">
      <c r="A225" t="s">
        <v>291</v>
      </c>
      <c r="B225" s="41">
        <v>46838</v>
      </c>
      <c r="C225" s="41">
        <v>48786</v>
      </c>
      <c r="D225" s="41">
        <v>20046</v>
      </c>
      <c r="E225" s="41">
        <f t="shared" si="3"/>
        <v>115670</v>
      </c>
      <c r="F225" s="41">
        <v>116957</v>
      </c>
      <c r="G225" s="41">
        <f>IF(Table46[[#This Row],[Qtr1]]&gt;=Table46[[#This Row],[Quota]],Table46[[#This Row],[Qtr1]]*Bonus,0)</f>
        <v>0</v>
      </c>
      <c r="H225" s="28">
        <v>1</v>
      </c>
      <c r="I225" s="41">
        <f>IF(Table46[[#This Row],[Status]]=1,Table46[[#This Row],[Bonus]]*Twenty,IF(Table46[[#This Row],[Status]]=2,Table46[[#This Row],[Bonus]]*Twelve,Table46[[#This Row],[Bonus]]*Eight))</f>
        <v>0</v>
      </c>
      <c r="L225" s="7"/>
    </row>
    <row r="226" spans="1:12" x14ac:dyDescent="0.25">
      <c r="A226" t="s">
        <v>292</v>
      </c>
      <c r="B226" s="41">
        <v>47161</v>
      </c>
      <c r="C226" s="41">
        <v>33286</v>
      </c>
      <c r="D226" s="41">
        <v>27932</v>
      </c>
      <c r="E226" s="41">
        <f t="shared" si="3"/>
        <v>108379</v>
      </c>
      <c r="F226" s="41">
        <v>109817</v>
      </c>
      <c r="G226" s="41">
        <f>IF(Table46[[#This Row],[Qtr1]]&gt;=Table46[[#This Row],[Quota]],Table46[[#This Row],[Qtr1]]*Bonus,0)</f>
        <v>0</v>
      </c>
      <c r="H226" s="28">
        <v>3</v>
      </c>
      <c r="I226" s="41">
        <f>IF(Table46[[#This Row],[Status]]=1,Table46[[#This Row],[Bonus]]*Twenty,IF(Table46[[#This Row],[Status]]=2,Table46[[#This Row],[Bonus]]*Twelve,Table46[[#This Row],[Bonus]]*Eight))</f>
        <v>0</v>
      </c>
      <c r="L226" s="7"/>
    </row>
    <row r="227" spans="1:12" x14ac:dyDescent="0.25">
      <c r="A227" t="s">
        <v>293</v>
      </c>
      <c r="B227" s="41">
        <v>66147</v>
      </c>
      <c r="C227" s="41">
        <v>62328</v>
      </c>
      <c r="D227" s="41">
        <v>12520</v>
      </c>
      <c r="E227" s="41">
        <f t="shared" si="3"/>
        <v>140995</v>
      </c>
      <c r="F227" s="41">
        <v>141996</v>
      </c>
      <c r="G227" s="41">
        <f>IF(Table46[[#This Row],[Qtr1]]&gt;=Table46[[#This Row],[Quota]],Table46[[#This Row],[Qtr1]]*Bonus,0)</f>
        <v>0</v>
      </c>
      <c r="H227" s="28">
        <v>3</v>
      </c>
      <c r="I227" s="41">
        <f>IF(Table46[[#This Row],[Status]]=1,Table46[[#This Row],[Bonus]]*Twenty,IF(Table46[[#This Row],[Status]]=2,Table46[[#This Row],[Bonus]]*Twelve,Table46[[#This Row],[Bonus]]*Eight))</f>
        <v>0</v>
      </c>
      <c r="L227" s="7"/>
    </row>
    <row r="228" spans="1:12" x14ac:dyDescent="0.25">
      <c r="A228" t="s">
        <v>294</v>
      </c>
      <c r="B228" s="41">
        <v>69418</v>
      </c>
      <c r="C228" s="41">
        <v>33835</v>
      </c>
      <c r="D228" s="41">
        <v>10181</v>
      </c>
      <c r="E228" s="41">
        <f t="shared" si="3"/>
        <v>113434</v>
      </c>
      <c r="F228" s="41">
        <v>111775</v>
      </c>
      <c r="G228" s="41">
        <f>IF(Table46[[#This Row],[Qtr1]]&gt;=Table46[[#This Row],[Quota]],Table46[[#This Row],[Qtr1]]*Bonus,0)</f>
        <v>9641.8900000000012</v>
      </c>
      <c r="H228" s="28">
        <v>1</v>
      </c>
      <c r="I228" s="41">
        <f>IF(Table46[[#This Row],[Status]]=1,Table46[[#This Row],[Bonus]]*Twenty,IF(Table46[[#This Row],[Status]]=2,Table46[[#This Row],[Bonus]]*Twelve,Table46[[#This Row],[Bonus]]*Eight))</f>
        <v>1928.3780000000004</v>
      </c>
      <c r="L228" s="7"/>
    </row>
    <row r="229" spans="1:12" x14ac:dyDescent="0.25">
      <c r="A229" t="s">
        <v>295</v>
      </c>
      <c r="B229" s="41">
        <v>31185</v>
      </c>
      <c r="C229" s="41">
        <v>57887</v>
      </c>
      <c r="D229" s="41">
        <v>34304</v>
      </c>
      <c r="E229" s="41">
        <f t="shared" si="3"/>
        <v>123376</v>
      </c>
      <c r="F229" s="41">
        <v>123376</v>
      </c>
      <c r="G229" s="41">
        <f>IF(Table46[[#This Row],[Qtr1]]&gt;=Table46[[#This Row],[Quota]],Table46[[#This Row],[Qtr1]]*Bonus,0)</f>
        <v>10486.960000000001</v>
      </c>
      <c r="H229" s="28">
        <v>3</v>
      </c>
      <c r="I229" s="41">
        <f>IF(Table46[[#This Row],[Status]]=1,Table46[[#This Row],[Bonus]]*Twenty,IF(Table46[[#This Row],[Status]]=2,Table46[[#This Row],[Bonus]]*Twelve,Table46[[#This Row],[Bonus]]*Eight))</f>
        <v>838.95680000000004</v>
      </c>
      <c r="L229" s="7"/>
    </row>
    <row r="230" spans="1:12" x14ac:dyDescent="0.25">
      <c r="A230" t="s">
        <v>296</v>
      </c>
      <c r="B230" s="41">
        <v>21733</v>
      </c>
      <c r="C230" s="41">
        <v>43958</v>
      </c>
      <c r="D230" s="41">
        <v>50820</v>
      </c>
      <c r="E230" s="41">
        <f t="shared" si="3"/>
        <v>116511</v>
      </c>
      <c r="F230" s="41">
        <v>115335</v>
      </c>
      <c r="G230" s="41">
        <f>IF(Table46[[#This Row],[Qtr1]]&gt;=Table46[[#This Row],[Quota]],Table46[[#This Row],[Qtr1]]*Bonus,0)</f>
        <v>9903.4350000000013</v>
      </c>
      <c r="H230" s="28">
        <v>2</v>
      </c>
      <c r="I230" s="41">
        <f>IF(Table46[[#This Row],[Status]]=1,Table46[[#This Row],[Bonus]]*Twenty,IF(Table46[[#This Row],[Status]]=2,Table46[[#This Row],[Bonus]]*Twelve,Table46[[#This Row],[Bonus]]*Eight))</f>
        <v>1188.4122000000002</v>
      </c>
      <c r="L230" s="7"/>
    </row>
    <row r="231" spans="1:12" x14ac:dyDescent="0.25">
      <c r="A231" t="s">
        <v>297</v>
      </c>
      <c r="B231" s="41">
        <v>59892</v>
      </c>
      <c r="C231" s="41">
        <v>51484</v>
      </c>
      <c r="D231" s="41">
        <v>47188</v>
      </c>
      <c r="E231" s="41">
        <f t="shared" si="3"/>
        <v>158564</v>
      </c>
      <c r="F231" s="41">
        <v>158564</v>
      </c>
      <c r="G231" s="41">
        <f>IF(Table46[[#This Row],[Qtr1]]&gt;=Table46[[#This Row],[Quota]],Table46[[#This Row],[Qtr1]]*Bonus,0)</f>
        <v>13477.94</v>
      </c>
      <c r="H231" s="28">
        <v>1</v>
      </c>
      <c r="I231" s="41">
        <f>IF(Table46[[#This Row],[Status]]=1,Table46[[#This Row],[Bonus]]*Twenty,IF(Table46[[#This Row],[Status]]=2,Table46[[#This Row],[Bonus]]*Twelve,Table46[[#This Row],[Bonus]]*Eight))</f>
        <v>2695.5880000000002</v>
      </c>
      <c r="L231" s="7"/>
    </row>
    <row r="232" spans="1:12" x14ac:dyDescent="0.25">
      <c r="A232" t="s">
        <v>298</v>
      </c>
      <c r="B232" s="41">
        <v>44760</v>
      </c>
      <c r="C232" s="41">
        <v>62722</v>
      </c>
      <c r="D232" s="41">
        <v>11761</v>
      </c>
      <c r="E232" s="41">
        <f t="shared" si="3"/>
        <v>119243</v>
      </c>
      <c r="F232" s="41">
        <v>121206</v>
      </c>
      <c r="G232" s="41">
        <f>IF(Table46[[#This Row],[Qtr1]]&gt;=Table46[[#This Row],[Quota]],Table46[[#This Row],[Qtr1]]*Bonus,0)</f>
        <v>0</v>
      </c>
      <c r="H232" s="28">
        <v>3</v>
      </c>
      <c r="I232" s="41">
        <f>IF(Table46[[#This Row],[Status]]=1,Table46[[#This Row],[Bonus]]*Twenty,IF(Table46[[#This Row],[Status]]=2,Table46[[#This Row],[Bonus]]*Twelve,Table46[[#This Row],[Bonus]]*Eight))</f>
        <v>0</v>
      </c>
      <c r="L232" s="7"/>
    </row>
    <row r="233" spans="1:12" x14ac:dyDescent="0.25">
      <c r="A233" t="s">
        <v>299</v>
      </c>
      <c r="B233" s="41">
        <v>42625</v>
      </c>
      <c r="C233" s="41">
        <v>22350</v>
      </c>
      <c r="D233" s="41">
        <v>49613</v>
      </c>
      <c r="E233" s="41">
        <f t="shared" si="3"/>
        <v>114588</v>
      </c>
      <c r="F233" s="41">
        <v>114588</v>
      </c>
      <c r="G233" s="41">
        <f>IF(Table46[[#This Row],[Qtr1]]&gt;=Table46[[#This Row],[Quota]],Table46[[#This Row],[Qtr1]]*Bonus,0)</f>
        <v>9739.9800000000014</v>
      </c>
      <c r="H233" s="28">
        <v>3</v>
      </c>
      <c r="I233" s="41">
        <f>IF(Table46[[#This Row],[Status]]=1,Table46[[#This Row],[Bonus]]*Twenty,IF(Table46[[#This Row],[Status]]=2,Table46[[#This Row],[Bonus]]*Twelve,Table46[[#This Row],[Bonus]]*Eight))</f>
        <v>779.19840000000011</v>
      </c>
      <c r="L233" s="7"/>
    </row>
    <row r="234" spans="1:12" x14ac:dyDescent="0.25">
      <c r="A234" t="s">
        <v>300</v>
      </c>
      <c r="B234" s="41">
        <v>26178</v>
      </c>
      <c r="C234" s="41">
        <v>63943</v>
      </c>
      <c r="D234" s="41">
        <v>57592</v>
      </c>
      <c r="E234" s="41">
        <f t="shared" si="3"/>
        <v>147713</v>
      </c>
      <c r="F234" s="41">
        <v>149140</v>
      </c>
      <c r="G234" s="41">
        <f>IF(Table46[[#This Row],[Qtr1]]&gt;=Table46[[#This Row],[Quota]],Table46[[#This Row],[Qtr1]]*Bonus,0)</f>
        <v>0</v>
      </c>
      <c r="H234" s="28">
        <v>1</v>
      </c>
      <c r="I234" s="41">
        <f>IF(Table46[[#This Row],[Status]]=1,Table46[[#This Row],[Bonus]]*Twenty,IF(Table46[[#This Row],[Status]]=2,Table46[[#This Row],[Bonus]]*Twelve,Table46[[#This Row],[Bonus]]*Eight))</f>
        <v>0</v>
      </c>
      <c r="L234" s="7"/>
    </row>
    <row r="235" spans="1:12" x14ac:dyDescent="0.25">
      <c r="A235" t="s">
        <v>301</v>
      </c>
      <c r="B235" s="41">
        <v>21802</v>
      </c>
      <c r="C235" s="41">
        <v>31832</v>
      </c>
      <c r="D235" s="41">
        <v>25662</v>
      </c>
      <c r="E235" s="41">
        <f t="shared" si="3"/>
        <v>79296</v>
      </c>
      <c r="F235" s="41">
        <v>77976</v>
      </c>
      <c r="G235" s="41">
        <f>IF(Table46[[#This Row],[Qtr1]]&gt;=Table46[[#This Row],[Quota]],Table46[[#This Row],[Qtr1]]*Bonus,0)</f>
        <v>6740.1600000000008</v>
      </c>
      <c r="H235" s="28">
        <v>1</v>
      </c>
      <c r="I235" s="41">
        <f>IF(Table46[[#This Row],[Status]]=1,Table46[[#This Row],[Bonus]]*Twenty,IF(Table46[[#This Row],[Status]]=2,Table46[[#This Row],[Bonus]]*Twelve,Table46[[#This Row],[Bonus]]*Eight))</f>
        <v>1348.0320000000002</v>
      </c>
      <c r="L235" s="7"/>
    </row>
    <row r="236" spans="1:12" x14ac:dyDescent="0.25">
      <c r="A236" t="s">
        <v>302</v>
      </c>
      <c r="B236" s="41">
        <v>52437</v>
      </c>
      <c r="C236" s="41">
        <v>28156</v>
      </c>
      <c r="D236" s="41">
        <v>28275</v>
      </c>
      <c r="E236" s="41">
        <f t="shared" si="3"/>
        <v>108868</v>
      </c>
      <c r="F236" s="41">
        <v>107057</v>
      </c>
      <c r="G236" s="41">
        <f>IF(Table46[[#This Row],[Qtr1]]&gt;=Table46[[#This Row],[Quota]],Table46[[#This Row],[Qtr1]]*Bonus,0)</f>
        <v>9253.7800000000007</v>
      </c>
      <c r="H236" s="28">
        <v>1</v>
      </c>
      <c r="I236" s="41">
        <f>IF(Table46[[#This Row],[Status]]=1,Table46[[#This Row],[Bonus]]*Twenty,IF(Table46[[#This Row],[Status]]=2,Table46[[#This Row],[Bonus]]*Twelve,Table46[[#This Row],[Bonus]]*Eight))</f>
        <v>1850.7560000000003</v>
      </c>
      <c r="L236" s="7"/>
    </row>
    <row r="237" spans="1:12" x14ac:dyDescent="0.25">
      <c r="A237" t="s">
        <v>303</v>
      </c>
      <c r="B237" s="41">
        <v>20784</v>
      </c>
      <c r="C237" s="41">
        <v>25813</v>
      </c>
      <c r="D237" s="41">
        <v>22986</v>
      </c>
      <c r="E237" s="41">
        <f t="shared" si="3"/>
        <v>69583</v>
      </c>
      <c r="F237" s="41">
        <v>69583</v>
      </c>
      <c r="G237" s="41">
        <f>IF(Table46[[#This Row],[Qtr1]]&gt;=Table46[[#This Row],[Quota]],Table46[[#This Row],[Qtr1]]*Bonus,0)</f>
        <v>5914.5550000000003</v>
      </c>
      <c r="H237" s="28">
        <v>2</v>
      </c>
      <c r="I237" s="41">
        <f>IF(Table46[[#This Row],[Status]]=1,Table46[[#This Row],[Bonus]]*Twenty,IF(Table46[[#This Row],[Status]]=2,Table46[[#This Row],[Bonus]]*Twelve,Table46[[#This Row],[Bonus]]*Eight))</f>
        <v>709.74660000000006</v>
      </c>
      <c r="L237" s="7"/>
    </row>
    <row r="238" spans="1:12" x14ac:dyDescent="0.25">
      <c r="A238" t="s">
        <v>304</v>
      </c>
      <c r="B238" s="41">
        <v>43005</v>
      </c>
      <c r="C238" s="41">
        <v>23295</v>
      </c>
      <c r="D238" s="41">
        <v>19610</v>
      </c>
      <c r="E238" s="41">
        <f t="shared" si="3"/>
        <v>85910</v>
      </c>
      <c r="F238" s="41">
        <v>85910</v>
      </c>
      <c r="G238" s="41">
        <f>IF(Table46[[#This Row],[Qtr1]]&gt;=Table46[[#This Row],[Quota]],Table46[[#This Row],[Qtr1]]*Bonus,0)</f>
        <v>7302.35</v>
      </c>
      <c r="H238" s="28">
        <v>3</v>
      </c>
      <c r="I238" s="41">
        <f>IF(Table46[[#This Row],[Status]]=1,Table46[[#This Row],[Bonus]]*Twenty,IF(Table46[[#This Row],[Status]]=2,Table46[[#This Row],[Bonus]]*Twelve,Table46[[#This Row],[Bonus]]*Eight))</f>
        <v>584.18799999999999</v>
      </c>
      <c r="L238" s="7"/>
    </row>
    <row r="239" spans="1:12" x14ac:dyDescent="0.25">
      <c r="A239" t="s">
        <v>305</v>
      </c>
      <c r="B239" s="41">
        <v>51208</v>
      </c>
      <c r="C239" s="41">
        <v>10140</v>
      </c>
      <c r="D239" s="41">
        <v>67088</v>
      </c>
      <c r="E239" s="41">
        <f t="shared" si="3"/>
        <v>128436</v>
      </c>
      <c r="F239" s="41">
        <v>128436</v>
      </c>
      <c r="G239" s="41">
        <f>IF(Table46[[#This Row],[Qtr1]]&gt;=Table46[[#This Row],[Quota]],Table46[[#This Row],[Qtr1]]*Bonus,0)</f>
        <v>10917.060000000001</v>
      </c>
      <c r="H239" s="28">
        <v>3</v>
      </c>
      <c r="I239" s="41">
        <f>IF(Table46[[#This Row],[Status]]=1,Table46[[#This Row],[Bonus]]*Twenty,IF(Table46[[#This Row],[Status]]=2,Table46[[#This Row],[Bonus]]*Twelve,Table46[[#This Row],[Bonus]]*Eight))</f>
        <v>873.36480000000017</v>
      </c>
      <c r="L239" s="7"/>
    </row>
    <row r="240" spans="1:12" x14ac:dyDescent="0.25">
      <c r="A240" t="s">
        <v>306</v>
      </c>
      <c r="B240" s="41">
        <v>65993</v>
      </c>
      <c r="C240" s="41">
        <v>21062</v>
      </c>
      <c r="D240" s="41">
        <v>66810</v>
      </c>
      <c r="E240" s="41">
        <f t="shared" si="3"/>
        <v>153865</v>
      </c>
      <c r="F240" s="41">
        <v>153865</v>
      </c>
      <c r="G240" s="41">
        <f>IF(Table46[[#This Row],[Qtr1]]&gt;=Table46[[#This Row],[Quota]],Table46[[#This Row],[Qtr1]]*Bonus,0)</f>
        <v>13078.525000000001</v>
      </c>
      <c r="H240" s="28">
        <v>2</v>
      </c>
      <c r="I240" s="41">
        <f>IF(Table46[[#This Row],[Status]]=1,Table46[[#This Row],[Bonus]]*Twenty,IF(Table46[[#This Row],[Status]]=2,Table46[[#This Row],[Bonus]]*Twelve,Table46[[#This Row],[Bonus]]*Eight))</f>
        <v>1569.4230000000002</v>
      </c>
      <c r="L240" s="7"/>
    </row>
    <row r="241" spans="1:12" x14ac:dyDescent="0.25">
      <c r="A241" t="s">
        <v>307</v>
      </c>
      <c r="B241" s="41">
        <v>36089</v>
      </c>
      <c r="C241" s="41">
        <v>37065</v>
      </c>
      <c r="D241" s="41">
        <v>60004</v>
      </c>
      <c r="E241" s="41">
        <f t="shared" si="3"/>
        <v>133158</v>
      </c>
      <c r="F241" s="41">
        <v>134403</v>
      </c>
      <c r="G241" s="41">
        <f>IF(Table46[[#This Row],[Qtr1]]&gt;=Table46[[#This Row],[Quota]],Table46[[#This Row],[Qtr1]]*Bonus,0)</f>
        <v>0</v>
      </c>
      <c r="H241" s="28">
        <v>2</v>
      </c>
      <c r="I241" s="41">
        <f>IF(Table46[[#This Row],[Status]]=1,Table46[[#This Row],[Bonus]]*Twenty,IF(Table46[[#This Row],[Status]]=2,Table46[[#This Row],[Bonus]]*Twelve,Table46[[#This Row],[Bonus]]*Eight))</f>
        <v>0</v>
      </c>
      <c r="L241" s="7"/>
    </row>
    <row r="242" spans="1:12" x14ac:dyDescent="0.25">
      <c r="A242" t="s">
        <v>308</v>
      </c>
      <c r="B242" s="41">
        <v>46102</v>
      </c>
      <c r="C242" s="41">
        <v>27622</v>
      </c>
      <c r="D242" s="41">
        <v>58933</v>
      </c>
      <c r="E242" s="41">
        <f t="shared" si="3"/>
        <v>132657</v>
      </c>
      <c r="F242" s="41">
        <v>131235</v>
      </c>
      <c r="G242" s="41">
        <f>IF(Table46[[#This Row],[Qtr1]]&gt;=Table46[[#This Row],[Quota]],Table46[[#This Row],[Qtr1]]*Bonus,0)</f>
        <v>11275.845000000001</v>
      </c>
      <c r="H242" s="28">
        <v>1</v>
      </c>
      <c r="I242" s="41">
        <f>IF(Table46[[#This Row],[Status]]=1,Table46[[#This Row],[Bonus]]*Twenty,IF(Table46[[#This Row],[Status]]=2,Table46[[#This Row],[Bonus]]*Twelve,Table46[[#This Row],[Bonus]]*Eight))</f>
        <v>2255.1690000000003</v>
      </c>
      <c r="L242" s="7"/>
    </row>
    <row r="243" spans="1:12" x14ac:dyDescent="0.25">
      <c r="A243" t="s">
        <v>309</v>
      </c>
      <c r="B243" s="41">
        <v>64629</v>
      </c>
      <c r="C243" s="41">
        <v>16355</v>
      </c>
      <c r="D243" s="41">
        <v>52598</v>
      </c>
      <c r="E243" s="41">
        <f t="shared" si="3"/>
        <v>133582</v>
      </c>
      <c r="F243" s="41">
        <v>132528</v>
      </c>
      <c r="G243" s="41">
        <f>IF(Table46[[#This Row],[Qtr1]]&gt;=Table46[[#This Row],[Quota]],Table46[[#This Row],[Qtr1]]*Bonus,0)</f>
        <v>11354.470000000001</v>
      </c>
      <c r="H243" s="28">
        <v>3</v>
      </c>
      <c r="I243" s="41">
        <f>IF(Table46[[#This Row],[Status]]=1,Table46[[#This Row],[Bonus]]*Twenty,IF(Table46[[#This Row],[Status]]=2,Table46[[#This Row],[Bonus]]*Twelve,Table46[[#This Row],[Bonus]]*Eight))</f>
        <v>908.35760000000016</v>
      </c>
      <c r="L243" s="7"/>
    </row>
    <row r="244" spans="1:12" x14ac:dyDescent="0.25">
      <c r="A244" t="s">
        <v>310</v>
      </c>
      <c r="B244" s="41">
        <v>36863</v>
      </c>
      <c r="C244" s="41">
        <v>23209</v>
      </c>
      <c r="D244" s="41">
        <v>53451</v>
      </c>
      <c r="E244" s="41">
        <f t="shared" si="3"/>
        <v>113523</v>
      </c>
      <c r="F244" s="41">
        <v>113523</v>
      </c>
      <c r="G244" s="41">
        <f>IF(Table46[[#This Row],[Qtr1]]&gt;=Table46[[#This Row],[Quota]],Table46[[#This Row],[Qtr1]]*Bonus,0)</f>
        <v>9649.4549999999999</v>
      </c>
      <c r="H244" s="28">
        <v>2</v>
      </c>
      <c r="I244" s="41">
        <f>IF(Table46[[#This Row],[Status]]=1,Table46[[#This Row],[Bonus]]*Twenty,IF(Table46[[#This Row],[Status]]=2,Table46[[#This Row],[Bonus]]*Twelve,Table46[[#This Row],[Bonus]]*Eight))</f>
        <v>1157.9346</v>
      </c>
      <c r="L244" s="7"/>
    </row>
    <row r="245" spans="1:12" x14ac:dyDescent="0.25">
      <c r="A245" t="s">
        <v>311</v>
      </c>
      <c r="B245" s="41">
        <v>11253</v>
      </c>
      <c r="C245" s="41">
        <v>43208</v>
      </c>
      <c r="D245" s="41">
        <v>51337</v>
      </c>
      <c r="E245" s="41">
        <f t="shared" si="3"/>
        <v>105798</v>
      </c>
      <c r="F245" s="41">
        <v>105798</v>
      </c>
      <c r="G245" s="41">
        <f>IF(Table46[[#This Row],[Qtr1]]&gt;=Table46[[#This Row],[Quota]],Table46[[#This Row],[Qtr1]]*Bonus,0)</f>
        <v>8992.83</v>
      </c>
      <c r="H245" s="28">
        <v>3</v>
      </c>
      <c r="I245" s="41">
        <f>IF(Table46[[#This Row],[Status]]=1,Table46[[#This Row],[Bonus]]*Twenty,IF(Table46[[#This Row],[Status]]=2,Table46[[#This Row],[Bonus]]*Twelve,Table46[[#This Row],[Bonus]]*Eight))</f>
        <v>719.42640000000006</v>
      </c>
      <c r="L245" s="7"/>
    </row>
    <row r="246" spans="1:12" x14ac:dyDescent="0.25">
      <c r="A246" t="s">
        <v>312</v>
      </c>
      <c r="B246" s="41">
        <v>65637</v>
      </c>
      <c r="C246" s="41">
        <v>65817</v>
      </c>
      <c r="D246" s="41">
        <v>15560</v>
      </c>
      <c r="E246" s="41">
        <f t="shared" si="3"/>
        <v>147014</v>
      </c>
      <c r="F246" s="41">
        <v>147014</v>
      </c>
      <c r="G246" s="41">
        <f>IF(Table46[[#This Row],[Qtr1]]&gt;=Table46[[#This Row],[Quota]],Table46[[#This Row],[Qtr1]]*Bonus,0)</f>
        <v>12496.19</v>
      </c>
      <c r="H246" s="28">
        <v>3</v>
      </c>
      <c r="I246" s="41">
        <f>IF(Table46[[#This Row],[Status]]=1,Table46[[#This Row],[Bonus]]*Twenty,IF(Table46[[#This Row],[Status]]=2,Table46[[#This Row],[Bonus]]*Twelve,Table46[[#This Row],[Bonus]]*Eight))</f>
        <v>999.69520000000011</v>
      </c>
      <c r="L246" s="7"/>
    </row>
    <row r="247" spans="1:12" x14ac:dyDescent="0.25">
      <c r="A247" t="s">
        <v>313</v>
      </c>
      <c r="B247" s="41">
        <v>11076</v>
      </c>
      <c r="C247" s="41">
        <v>67291</v>
      </c>
      <c r="D247" s="41">
        <v>29080</v>
      </c>
      <c r="E247" s="41">
        <f t="shared" si="3"/>
        <v>107447</v>
      </c>
      <c r="F247" s="41">
        <v>107447</v>
      </c>
      <c r="G247" s="41">
        <f>IF(Table46[[#This Row],[Qtr1]]&gt;=Table46[[#This Row],[Quota]],Table46[[#This Row],[Qtr1]]*Bonus,0)</f>
        <v>9132.9950000000008</v>
      </c>
      <c r="H247" s="28">
        <v>3</v>
      </c>
      <c r="I247" s="41">
        <f>IF(Table46[[#This Row],[Status]]=1,Table46[[#This Row],[Bonus]]*Twenty,IF(Table46[[#This Row],[Status]]=2,Table46[[#This Row],[Bonus]]*Twelve,Table46[[#This Row],[Bonus]]*Eight))</f>
        <v>730.63960000000009</v>
      </c>
      <c r="L247" s="7"/>
    </row>
    <row r="248" spans="1:12" x14ac:dyDescent="0.25">
      <c r="A248" t="s">
        <v>314</v>
      </c>
      <c r="B248" s="41">
        <v>34362</v>
      </c>
      <c r="C248" s="41">
        <v>30926</v>
      </c>
      <c r="D248" s="41">
        <v>11277</v>
      </c>
      <c r="E248" s="41">
        <f t="shared" si="3"/>
        <v>76565</v>
      </c>
      <c r="F248" s="41">
        <v>74658</v>
      </c>
      <c r="G248" s="41">
        <f>IF(Table46[[#This Row],[Qtr1]]&gt;=Table46[[#This Row],[Quota]],Table46[[#This Row],[Qtr1]]*Bonus,0)</f>
        <v>6508.0250000000005</v>
      </c>
      <c r="H248" s="28">
        <v>3</v>
      </c>
      <c r="I248" s="41">
        <f>IF(Table46[[#This Row],[Status]]=1,Table46[[#This Row],[Bonus]]*Twenty,IF(Table46[[#This Row],[Status]]=2,Table46[[#This Row],[Bonus]]*Twelve,Table46[[#This Row],[Bonus]]*Eight))</f>
        <v>520.64200000000005</v>
      </c>
      <c r="L248" s="7"/>
    </row>
    <row r="249" spans="1:12" x14ac:dyDescent="0.25">
      <c r="A249" t="s">
        <v>315</v>
      </c>
      <c r="B249" s="41">
        <v>40954</v>
      </c>
      <c r="C249" s="41">
        <v>40366</v>
      </c>
      <c r="D249" s="41">
        <v>36102</v>
      </c>
      <c r="E249" s="41">
        <f t="shared" si="3"/>
        <v>117422</v>
      </c>
      <c r="F249" s="41">
        <v>117422</v>
      </c>
      <c r="G249" s="41">
        <f>IF(Table46[[#This Row],[Qtr1]]&gt;=Table46[[#This Row],[Quota]],Table46[[#This Row],[Qtr1]]*Bonus,0)</f>
        <v>9980.8700000000008</v>
      </c>
      <c r="H249" s="28">
        <v>1</v>
      </c>
      <c r="I249" s="41">
        <f>IF(Table46[[#This Row],[Status]]=1,Table46[[#This Row],[Bonus]]*Twenty,IF(Table46[[#This Row],[Status]]=2,Table46[[#This Row],[Bonus]]*Twelve,Table46[[#This Row],[Bonus]]*Eight))</f>
        <v>1996.1740000000002</v>
      </c>
      <c r="L249" s="7"/>
    </row>
    <row r="250" spans="1:12" x14ac:dyDescent="0.25">
      <c r="A250" t="s">
        <v>316</v>
      </c>
      <c r="B250" s="41">
        <v>14161</v>
      </c>
      <c r="C250" s="41">
        <v>49815</v>
      </c>
      <c r="D250" s="41">
        <v>58806</v>
      </c>
      <c r="E250" s="41">
        <f t="shared" si="3"/>
        <v>122782</v>
      </c>
      <c r="F250" s="41">
        <v>124163</v>
      </c>
      <c r="G250" s="41">
        <f>IF(Table46[[#This Row],[Qtr1]]&gt;=Table46[[#This Row],[Quota]],Table46[[#This Row],[Qtr1]]*Bonus,0)</f>
        <v>0</v>
      </c>
      <c r="H250" s="28">
        <v>3</v>
      </c>
      <c r="I250" s="41">
        <f>IF(Table46[[#This Row],[Status]]=1,Table46[[#This Row],[Bonus]]*Twenty,IF(Table46[[#This Row],[Status]]=2,Table46[[#This Row],[Bonus]]*Twelve,Table46[[#This Row],[Bonus]]*Eight))</f>
        <v>0</v>
      </c>
      <c r="L250" s="7"/>
    </row>
    <row r="251" spans="1:12" x14ac:dyDescent="0.25">
      <c r="A251" t="s">
        <v>317</v>
      </c>
      <c r="B251" s="41">
        <v>64229</v>
      </c>
      <c r="C251" s="41">
        <v>59708</v>
      </c>
      <c r="D251" s="41">
        <v>63027</v>
      </c>
      <c r="E251" s="41">
        <f t="shared" si="3"/>
        <v>186964</v>
      </c>
      <c r="F251" s="41">
        <v>188906</v>
      </c>
      <c r="G251" s="41">
        <f>IF(Table46[[#This Row],[Qtr1]]&gt;=Table46[[#This Row],[Quota]],Table46[[#This Row],[Qtr1]]*Bonus,0)</f>
        <v>0</v>
      </c>
      <c r="H251" s="28">
        <v>1</v>
      </c>
      <c r="I251" s="41">
        <f>IF(Table46[[#This Row],[Status]]=1,Table46[[#This Row],[Bonus]]*Twenty,IF(Table46[[#This Row],[Status]]=2,Table46[[#This Row],[Bonus]]*Twelve,Table46[[#This Row],[Bonus]]*Eight))</f>
        <v>0</v>
      </c>
      <c r="L251" s="7"/>
    </row>
    <row r="252" spans="1:12" x14ac:dyDescent="0.25">
      <c r="A252" t="s">
        <v>318</v>
      </c>
      <c r="B252" s="41">
        <v>61100</v>
      </c>
      <c r="C252" s="41">
        <v>27694</v>
      </c>
      <c r="D252" s="41">
        <v>19090</v>
      </c>
      <c r="E252" s="41">
        <f t="shared" si="3"/>
        <v>107884</v>
      </c>
      <c r="F252" s="41">
        <v>107884</v>
      </c>
      <c r="G252" s="41">
        <f>IF(Table46[[#This Row],[Qtr1]]&gt;=Table46[[#This Row],[Quota]],Table46[[#This Row],[Qtr1]]*Bonus,0)</f>
        <v>9170.1400000000012</v>
      </c>
      <c r="H252" s="28">
        <v>2</v>
      </c>
      <c r="I252" s="41">
        <f>IF(Table46[[#This Row],[Status]]=1,Table46[[#This Row],[Bonus]]*Twenty,IF(Table46[[#This Row],[Status]]=2,Table46[[#This Row],[Bonus]]*Twelve,Table46[[#This Row],[Bonus]]*Eight))</f>
        <v>1100.4168000000002</v>
      </c>
      <c r="L252" s="7"/>
    </row>
    <row r="253" spans="1:12" x14ac:dyDescent="0.25">
      <c r="A253" t="s">
        <v>319</v>
      </c>
      <c r="B253" s="41">
        <v>20062</v>
      </c>
      <c r="C253" s="41">
        <v>22996</v>
      </c>
      <c r="D253" s="41">
        <v>14608</v>
      </c>
      <c r="E253" s="41">
        <f t="shared" si="3"/>
        <v>57666</v>
      </c>
      <c r="F253" s="41">
        <v>57666</v>
      </c>
      <c r="G253" s="41">
        <f>IF(Table46[[#This Row],[Qtr1]]&gt;=Table46[[#This Row],[Quota]],Table46[[#This Row],[Qtr1]]*Bonus,0)</f>
        <v>4901.6100000000006</v>
      </c>
      <c r="H253" s="28">
        <v>3</v>
      </c>
      <c r="I253" s="41">
        <f>IF(Table46[[#This Row],[Status]]=1,Table46[[#This Row],[Bonus]]*Twenty,IF(Table46[[#This Row],[Status]]=2,Table46[[#This Row],[Bonus]]*Twelve,Table46[[#This Row],[Bonus]]*Eight))</f>
        <v>392.12880000000007</v>
      </c>
      <c r="L253" s="7"/>
    </row>
    <row r="254" spans="1:12" x14ac:dyDescent="0.25">
      <c r="A254" t="s">
        <v>320</v>
      </c>
      <c r="B254" s="41">
        <v>27760</v>
      </c>
      <c r="C254" s="41">
        <v>50741</v>
      </c>
      <c r="D254" s="41">
        <v>24800</v>
      </c>
      <c r="E254" s="41">
        <f t="shared" si="3"/>
        <v>103301</v>
      </c>
      <c r="F254" s="41">
        <v>104428</v>
      </c>
      <c r="G254" s="41">
        <f>IF(Table46[[#This Row],[Qtr1]]&gt;=Table46[[#This Row],[Quota]],Table46[[#This Row],[Qtr1]]*Bonus,0)</f>
        <v>0</v>
      </c>
      <c r="H254" s="28">
        <v>1</v>
      </c>
      <c r="I254" s="41">
        <f>IF(Table46[[#This Row],[Status]]=1,Table46[[#This Row],[Bonus]]*Twenty,IF(Table46[[#This Row],[Status]]=2,Table46[[#This Row],[Bonus]]*Twelve,Table46[[#This Row],[Bonus]]*Eight))</f>
        <v>0</v>
      </c>
      <c r="L254" s="7"/>
    </row>
    <row r="255" spans="1:12" x14ac:dyDescent="0.25">
      <c r="A255" t="s">
        <v>321</v>
      </c>
      <c r="B255" s="41">
        <v>32128</v>
      </c>
      <c r="C255" s="41">
        <v>37385</v>
      </c>
      <c r="D255" s="41">
        <v>65096</v>
      </c>
      <c r="E255" s="41">
        <f t="shared" si="3"/>
        <v>134609</v>
      </c>
      <c r="F255" s="41">
        <v>134609</v>
      </c>
      <c r="G255" s="41">
        <f>IF(Table46[[#This Row],[Qtr1]]&gt;=Table46[[#This Row],[Quota]],Table46[[#This Row],[Qtr1]]*Bonus,0)</f>
        <v>11441.765000000001</v>
      </c>
      <c r="H255" s="28">
        <v>3</v>
      </c>
      <c r="I255" s="41">
        <f>IF(Table46[[#This Row],[Status]]=1,Table46[[#This Row],[Bonus]]*Twenty,IF(Table46[[#This Row],[Status]]=2,Table46[[#This Row],[Bonus]]*Twelve,Table46[[#This Row],[Bonus]]*Eight))</f>
        <v>915.34120000000007</v>
      </c>
      <c r="L255" s="7"/>
    </row>
    <row r="256" spans="1:12" x14ac:dyDescent="0.25">
      <c r="A256" t="s">
        <v>322</v>
      </c>
      <c r="B256" s="41">
        <v>50409</v>
      </c>
      <c r="C256" s="41">
        <v>51146</v>
      </c>
      <c r="D256" s="41">
        <v>64407</v>
      </c>
      <c r="E256" s="41">
        <f t="shared" si="3"/>
        <v>165962</v>
      </c>
      <c r="F256" s="41">
        <v>165962</v>
      </c>
      <c r="G256" s="41">
        <f>IF(Table46[[#This Row],[Qtr1]]&gt;=Table46[[#This Row],[Quota]],Table46[[#This Row],[Qtr1]]*Bonus,0)</f>
        <v>14106.77</v>
      </c>
      <c r="H256" s="28">
        <v>3</v>
      </c>
      <c r="I256" s="41">
        <f>IF(Table46[[#This Row],[Status]]=1,Table46[[#This Row],[Bonus]]*Twenty,IF(Table46[[#This Row],[Status]]=2,Table46[[#This Row],[Bonus]]*Twelve,Table46[[#This Row],[Bonus]]*Eight))</f>
        <v>1128.5416</v>
      </c>
      <c r="L256" s="7"/>
    </row>
    <row r="257" spans="1:12" x14ac:dyDescent="0.25">
      <c r="A257" t="s">
        <v>323</v>
      </c>
      <c r="B257" s="41">
        <v>35207</v>
      </c>
      <c r="C257" s="41">
        <v>38529</v>
      </c>
      <c r="D257" s="41">
        <v>18115</v>
      </c>
      <c r="E257" s="41">
        <f t="shared" si="3"/>
        <v>91851</v>
      </c>
      <c r="F257" s="41">
        <v>93314</v>
      </c>
      <c r="G257" s="41">
        <f>IF(Table46[[#This Row],[Qtr1]]&gt;=Table46[[#This Row],[Quota]],Table46[[#This Row],[Qtr1]]*Bonus,0)</f>
        <v>0</v>
      </c>
      <c r="H257" s="28">
        <v>3</v>
      </c>
      <c r="I257" s="41">
        <f>IF(Table46[[#This Row],[Status]]=1,Table46[[#This Row],[Bonus]]*Twenty,IF(Table46[[#This Row],[Status]]=2,Table46[[#This Row],[Bonus]]*Twelve,Table46[[#This Row],[Bonus]]*Eight))</f>
        <v>0</v>
      </c>
      <c r="L257" s="7"/>
    </row>
    <row r="258" spans="1:12" x14ac:dyDescent="0.25">
      <c r="A258" t="s">
        <v>324</v>
      </c>
      <c r="B258" s="41">
        <v>36633</v>
      </c>
      <c r="C258" s="41">
        <v>63845</v>
      </c>
      <c r="D258" s="41">
        <v>24669</v>
      </c>
      <c r="E258" s="41">
        <f t="shared" si="3"/>
        <v>125147</v>
      </c>
      <c r="F258" s="41">
        <v>127113</v>
      </c>
      <c r="G258" s="41">
        <f>IF(Table46[[#This Row],[Qtr1]]&gt;=Table46[[#This Row],[Quota]],Table46[[#This Row],[Qtr1]]*Bonus,0)</f>
        <v>0</v>
      </c>
      <c r="H258" s="28">
        <v>1</v>
      </c>
      <c r="I258" s="41">
        <f>IF(Table46[[#This Row],[Status]]=1,Table46[[#This Row],[Bonus]]*Twenty,IF(Table46[[#This Row],[Status]]=2,Table46[[#This Row],[Bonus]]*Twelve,Table46[[#This Row],[Bonus]]*Eight))</f>
        <v>0</v>
      </c>
      <c r="L258" s="7"/>
    </row>
    <row r="259" spans="1:12" x14ac:dyDescent="0.25">
      <c r="A259" t="s">
        <v>325</v>
      </c>
      <c r="B259" s="41">
        <v>19254</v>
      </c>
      <c r="C259" s="41">
        <v>32972</v>
      </c>
      <c r="D259" s="41">
        <v>35583</v>
      </c>
      <c r="E259" s="41">
        <f t="shared" si="3"/>
        <v>87809</v>
      </c>
      <c r="F259" s="41">
        <v>89364</v>
      </c>
      <c r="G259" s="41">
        <f>IF(Table46[[#This Row],[Qtr1]]&gt;=Table46[[#This Row],[Quota]],Table46[[#This Row],[Qtr1]]*Bonus,0)</f>
        <v>0</v>
      </c>
      <c r="H259" s="28">
        <v>3</v>
      </c>
      <c r="I259" s="41">
        <f>IF(Table46[[#This Row],[Status]]=1,Table46[[#This Row],[Bonus]]*Twenty,IF(Table46[[#This Row],[Status]]=2,Table46[[#This Row],[Bonus]]*Twelve,Table46[[#This Row],[Bonus]]*Eight))</f>
        <v>0</v>
      </c>
      <c r="L259" s="7"/>
    </row>
    <row r="260" spans="1:12" x14ac:dyDescent="0.25">
      <c r="A260" t="s">
        <v>326</v>
      </c>
      <c r="B260" s="41">
        <v>10203</v>
      </c>
      <c r="C260" s="41">
        <v>22541</v>
      </c>
      <c r="D260" s="41">
        <v>61407</v>
      </c>
      <c r="E260" s="41">
        <f t="shared" si="3"/>
        <v>94151</v>
      </c>
      <c r="F260" s="41">
        <v>92507</v>
      </c>
      <c r="G260" s="41">
        <f>IF(Table46[[#This Row],[Qtr1]]&gt;=Table46[[#This Row],[Quota]],Table46[[#This Row],[Qtr1]]*Bonus,0)</f>
        <v>8002.8350000000009</v>
      </c>
      <c r="H260" s="28">
        <v>1</v>
      </c>
      <c r="I260" s="41">
        <f>IF(Table46[[#This Row],[Status]]=1,Table46[[#This Row],[Bonus]]*Twenty,IF(Table46[[#This Row],[Status]]=2,Table46[[#This Row],[Bonus]]*Twelve,Table46[[#This Row],[Bonus]]*Eight))</f>
        <v>1600.5670000000002</v>
      </c>
      <c r="L260" s="7"/>
    </row>
    <row r="261" spans="1:12" x14ac:dyDescent="0.25">
      <c r="A261" t="s">
        <v>327</v>
      </c>
      <c r="B261" s="41">
        <v>22095</v>
      </c>
      <c r="C261" s="41">
        <v>13017</v>
      </c>
      <c r="D261" s="41">
        <v>53493</v>
      </c>
      <c r="E261" s="41">
        <f t="shared" ref="E261:E304" si="4">SUM(B261:D261)</f>
        <v>88605</v>
      </c>
      <c r="F261" s="41">
        <v>90556</v>
      </c>
      <c r="G261" s="41">
        <f>IF(Table46[[#This Row],[Qtr1]]&gt;=Table46[[#This Row],[Quota]],Table46[[#This Row],[Qtr1]]*Bonus,0)</f>
        <v>0</v>
      </c>
      <c r="H261" s="28">
        <v>1</v>
      </c>
      <c r="I261" s="41">
        <f>IF(Table46[[#This Row],[Status]]=1,Table46[[#This Row],[Bonus]]*Twenty,IF(Table46[[#This Row],[Status]]=2,Table46[[#This Row],[Bonus]]*Twelve,Table46[[#This Row],[Bonus]]*Eight))</f>
        <v>0</v>
      </c>
      <c r="L261" s="7"/>
    </row>
    <row r="262" spans="1:12" x14ac:dyDescent="0.25">
      <c r="A262" t="s">
        <v>328</v>
      </c>
      <c r="B262" s="41">
        <v>42687</v>
      </c>
      <c r="C262" s="41">
        <v>15258</v>
      </c>
      <c r="D262" s="41">
        <v>68116</v>
      </c>
      <c r="E262" s="41">
        <f t="shared" si="4"/>
        <v>126061</v>
      </c>
      <c r="F262" s="41">
        <v>126061</v>
      </c>
      <c r="G262" s="41">
        <f>IF(Table46[[#This Row],[Qtr1]]&gt;=Table46[[#This Row],[Quota]],Table46[[#This Row],[Qtr1]]*Bonus,0)</f>
        <v>10715.185000000001</v>
      </c>
      <c r="H262" s="28">
        <v>2</v>
      </c>
      <c r="I262" s="41">
        <f>IF(Table46[[#This Row],[Status]]=1,Table46[[#This Row],[Bonus]]*Twenty,IF(Table46[[#This Row],[Status]]=2,Table46[[#This Row],[Bonus]]*Twelve,Table46[[#This Row],[Bonus]]*Eight))</f>
        <v>1285.8222000000001</v>
      </c>
      <c r="L262" s="7"/>
    </row>
    <row r="263" spans="1:12" x14ac:dyDescent="0.25">
      <c r="A263" t="s">
        <v>329</v>
      </c>
      <c r="B263" s="41">
        <v>50109</v>
      </c>
      <c r="C263" s="41">
        <v>45391</v>
      </c>
      <c r="D263" s="41">
        <v>28943</v>
      </c>
      <c r="E263" s="41">
        <f t="shared" si="4"/>
        <v>124443</v>
      </c>
      <c r="F263" s="41">
        <v>125498</v>
      </c>
      <c r="G263" s="41">
        <f>IF(Table46[[#This Row],[Qtr1]]&gt;=Table46[[#This Row],[Quota]],Table46[[#This Row],[Qtr1]]*Bonus,0)</f>
        <v>0</v>
      </c>
      <c r="H263" s="28">
        <v>1</v>
      </c>
      <c r="I263" s="41">
        <f>IF(Table46[[#This Row],[Status]]=1,Table46[[#This Row],[Bonus]]*Twenty,IF(Table46[[#This Row],[Status]]=2,Table46[[#This Row],[Bonus]]*Twelve,Table46[[#This Row],[Bonus]]*Eight))</f>
        <v>0</v>
      </c>
      <c r="L263" s="7"/>
    </row>
    <row r="264" spans="1:12" x14ac:dyDescent="0.25">
      <c r="A264" t="s">
        <v>330</v>
      </c>
      <c r="B264" s="41">
        <v>27513</v>
      </c>
      <c r="C264" s="41">
        <v>57172</v>
      </c>
      <c r="D264" s="41">
        <v>67271</v>
      </c>
      <c r="E264" s="41">
        <f t="shared" si="4"/>
        <v>151956</v>
      </c>
      <c r="F264" s="41">
        <v>153756</v>
      </c>
      <c r="G264" s="41">
        <f>IF(Table46[[#This Row],[Qtr1]]&gt;=Table46[[#This Row],[Quota]],Table46[[#This Row],[Qtr1]]*Bonus,0)</f>
        <v>0</v>
      </c>
      <c r="H264" s="28">
        <v>1</v>
      </c>
      <c r="I264" s="41">
        <f>IF(Table46[[#This Row],[Status]]=1,Table46[[#This Row],[Bonus]]*Twenty,IF(Table46[[#This Row],[Status]]=2,Table46[[#This Row],[Bonus]]*Twelve,Table46[[#This Row],[Bonus]]*Eight))</f>
        <v>0</v>
      </c>
      <c r="L264" s="7"/>
    </row>
    <row r="265" spans="1:12" x14ac:dyDescent="0.25">
      <c r="A265" t="s">
        <v>331</v>
      </c>
      <c r="B265" s="41">
        <v>57301</v>
      </c>
      <c r="C265" s="41">
        <v>56313</v>
      </c>
      <c r="D265" s="41">
        <v>61086</v>
      </c>
      <c r="E265" s="41">
        <f t="shared" si="4"/>
        <v>174700</v>
      </c>
      <c r="F265" s="41">
        <v>174700</v>
      </c>
      <c r="G265" s="41">
        <f>IF(Table46[[#This Row],[Qtr1]]&gt;=Table46[[#This Row],[Quota]],Table46[[#This Row],[Qtr1]]*Bonus,0)</f>
        <v>14849.500000000002</v>
      </c>
      <c r="H265" s="28">
        <v>1</v>
      </c>
      <c r="I265" s="41">
        <f>IF(Table46[[#This Row],[Status]]=1,Table46[[#This Row],[Bonus]]*Twenty,IF(Table46[[#This Row],[Status]]=2,Table46[[#This Row],[Bonus]]*Twelve,Table46[[#This Row],[Bonus]]*Eight))</f>
        <v>2969.9000000000005</v>
      </c>
      <c r="L265" s="7"/>
    </row>
    <row r="266" spans="1:12" x14ac:dyDescent="0.25">
      <c r="A266" t="s">
        <v>332</v>
      </c>
      <c r="B266" s="41">
        <v>41143</v>
      </c>
      <c r="C266" s="41">
        <v>37687</v>
      </c>
      <c r="D266" s="41">
        <v>44880</v>
      </c>
      <c r="E266" s="41">
        <f t="shared" si="4"/>
        <v>123710</v>
      </c>
      <c r="F266" s="41">
        <v>122133</v>
      </c>
      <c r="G266" s="41">
        <f>IF(Table46[[#This Row],[Qtr1]]&gt;=Table46[[#This Row],[Quota]],Table46[[#This Row],[Qtr1]]*Bonus,0)</f>
        <v>10515.35</v>
      </c>
      <c r="H266" s="28">
        <v>1</v>
      </c>
      <c r="I266" s="41">
        <f>IF(Table46[[#This Row],[Status]]=1,Table46[[#This Row],[Bonus]]*Twenty,IF(Table46[[#This Row],[Status]]=2,Table46[[#This Row],[Bonus]]*Twelve,Table46[[#This Row],[Bonus]]*Eight))</f>
        <v>2103.0700000000002</v>
      </c>
      <c r="L266" s="7"/>
    </row>
    <row r="267" spans="1:12" x14ac:dyDescent="0.25">
      <c r="A267" t="s">
        <v>333</v>
      </c>
      <c r="B267" s="41">
        <v>43898</v>
      </c>
      <c r="C267" s="41">
        <v>33864</v>
      </c>
      <c r="D267" s="41">
        <v>54969</v>
      </c>
      <c r="E267" s="41">
        <f t="shared" si="4"/>
        <v>132731</v>
      </c>
      <c r="F267" s="41">
        <v>132731</v>
      </c>
      <c r="G267" s="41">
        <f>IF(Table46[[#This Row],[Qtr1]]&gt;=Table46[[#This Row],[Quota]],Table46[[#This Row],[Qtr1]]*Bonus,0)</f>
        <v>11282.135</v>
      </c>
      <c r="H267" s="28">
        <v>1</v>
      </c>
      <c r="I267" s="41">
        <f>IF(Table46[[#This Row],[Status]]=1,Table46[[#This Row],[Bonus]]*Twenty,IF(Table46[[#This Row],[Status]]=2,Table46[[#This Row],[Bonus]]*Twelve,Table46[[#This Row],[Bonus]]*Eight))</f>
        <v>2256.4270000000001</v>
      </c>
      <c r="L267" s="7"/>
    </row>
    <row r="268" spans="1:12" x14ac:dyDescent="0.25">
      <c r="A268" t="s">
        <v>334</v>
      </c>
      <c r="B268" s="41">
        <v>27015</v>
      </c>
      <c r="C268" s="41">
        <v>31477</v>
      </c>
      <c r="D268" s="41">
        <v>23014</v>
      </c>
      <c r="E268" s="41">
        <f t="shared" si="4"/>
        <v>81506</v>
      </c>
      <c r="F268" s="41">
        <v>83369</v>
      </c>
      <c r="G268" s="41">
        <f>IF(Table46[[#This Row],[Qtr1]]&gt;=Table46[[#This Row],[Quota]],Table46[[#This Row],[Qtr1]]*Bonus,0)</f>
        <v>0</v>
      </c>
      <c r="H268" s="28">
        <v>2</v>
      </c>
      <c r="I268" s="41">
        <f>IF(Table46[[#This Row],[Status]]=1,Table46[[#This Row],[Bonus]]*Twenty,IF(Table46[[#This Row],[Status]]=2,Table46[[#This Row],[Bonus]]*Twelve,Table46[[#This Row],[Bonus]]*Eight))</f>
        <v>0</v>
      </c>
      <c r="L268" s="7"/>
    </row>
    <row r="269" spans="1:12" x14ac:dyDescent="0.25">
      <c r="A269" t="s">
        <v>335</v>
      </c>
      <c r="B269" s="41">
        <v>43766</v>
      </c>
      <c r="C269" s="41">
        <v>31463</v>
      </c>
      <c r="D269" s="41">
        <v>63584</v>
      </c>
      <c r="E269" s="41">
        <f t="shared" si="4"/>
        <v>138813</v>
      </c>
      <c r="F269" s="41">
        <v>137783</v>
      </c>
      <c r="G269" s="41">
        <f>IF(Table46[[#This Row],[Qtr1]]&gt;=Table46[[#This Row],[Quota]],Table46[[#This Row],[Qtr1]]*Bonus,0)</f>
        <v>11799.105000000001</v>
      </c>
      <c r="H269" s="28">
        <v>1</v>
      </c>
      <c r="I269" s="41">
        <f>IF(Table46[[#This Row],[Status]]=1,Table46[[#This Row],[Bonus]]*Twenty,IF(Table46[[#This Row],[Status]]=2,Table46[[#This Row],[Bonus]]*Twelve,Table46[[#This Row],[Bonus]]*Eight))</f>
        <v>2359.8210000000004</v>
      </c>
      <c r="L269" s="7"/>
    </row>
    <row r="270" spans="1:12" x14ac:dyDescent="0.25">
      <c r="A270" t="s">
        <v>336</v>
      </c>
      <c r="B270" s="41">
        <v>68208</v>
      </c>
      <c r="C270" s="41">
        <v>49104</v>
      </c>
      <c r="D270" s="41">
        <v>28219</v>
      </c>
      <c r="E270" s="41">
        <f t="shared" si="4"/>
        <v>145531</v>
      </c>
      <c r="F270" s="41">
        <v>143707</v>
      </c>
      <c r="G270" s="41">
        <f>IF(Table46[[#This Row],[Qtr1]]&gt;=Table46[[#This Row],[Quota]],Table46[[#This Row],[Qtr1]]*Bonus,0)</f>
        <v>12370.135</v>
      </c>
      <c r="H270" s="28">
        <v>2</v>
      </c>
      <c r="I270" s="41">
        <f>IF(Table46[[#This Row],[Status]]=1,Table46[[#This Row],[Bonus]]*Twenty,IF(Table46[[#This Row],[Status]]=2,Table46[[#This Row],[Bonus]]*Twelve,Table46[[#This Row],[Bonus]]*Eight))</f>
        <v>1484.4161999999999</v>
      </c>
      <c r="L270" s="7"/>
    </row>
    <row r="271" spans="1:12" x14ac:dyDescent="0.25">
      <c r="A271" t="s">
        <v>337</v>
      </c>
      <c r="B271" s="41">
        <v>54759</v>
      </c>
      <c r="C271" s="41">
        <v>44400</v>
      </c>
      <c r="D271" s="41">
        <v>64465</v>
      </c>
      <c r="E271" s="41">
        <f t="shared" si="4"/>
        <v>163624</v>
      </c>
      <c r="F271" s="41">
        <v>163624</v>
      </c>
      <c r="G271" s="41">
        <f>IF(Table46[[#This Row],[Qtr1]]&gt;=Table46[[#This Row],[Quota]],Table46[[#This Row],[Qtr1]]*Bonus,0)</f>
        <v>13908.04</v>
      </c>
      <c r="H271" s="28">
        <v>1</v>
      </c>
      <c r="I271" s="41">
        <f>IF(Table46[[#This Row],[Status]]=1,Table46[[#This Row],[Bonus]]*Twenty,IF(Table46[[#This Row],[Status]]=2,Table46[[#This Row],[Bonus]]*Twelve,Table46[[#This Row],[Bonus]]*Eight))</f>
        <v>2781.6080000000002</v>
      </c>
      <c r="L271" s="7"/>
    </row>
    <row r="272" spans="1:12" x14ac:dyDescent="0.25">
      <c r="A272" t="s">
        <v>338</v>
      </c>
      <c r="B272" s="41">
        <v>19454</v>
      </c>
      <c r="C272" s="41">
        <v>18448</v>
      </c>
      <c r="D272" s="41">
        <v>36371</v>
      </c>
      <c r="E272" s="41">
        <f t="shared" si="4"/>
        <v>74273</v>
      </c>
      <c r="F272" s="41">
        <v>75959</v>
      </c>
      <c r="G272" s="41">
        <f>IF(Table46[[#This Row],[Qtr1]]&gt;=Table46[[#This Row],[Quota]],Table46[[#This Row],[Qtr1]]*Bonus,0)</f>
        <v>0</v>
      </c>
      <c r="H272" s="28">
        <v>1</v>
      </c>
      <c r="I272" s="41">
        <f>IF(Table46[[#This Row],[Status]]=1,Table46[[#This Row],[Bonus]]*Twenty,IF(Table46[[#This Row],[Status]]=2,Table46[[#This Row],[Bonus]]*Twelve,Table46[[#This Row],[Bonus]]*Eight))</f>
        <v>0</v>
      </c>
      <c r="L272" s="7"/>
    </row>
    <row r="273" spans="1:12" x14ac:dyDescent="0.25">
      <c r="A273" t="s">
        <v>339</v>
      </c>
      <c r="B273" s="41">
        <v>21041</v>
      </c>
      <c r="C273" s="41">
        <v>52041</v>
      </c>
      <c r="D273" s="41">
        <v>24701</v>
      </c>
      <c r="E273" s="41">
        <f t="shared" si="4"/>
        <v>97783</v>
      </c>
      <c r="F273" s="41">
        <v>96071</v>
      </c>
      <c r="G273" s="41">
        <f>IF(Table46[[#This Row],[Qtr1]]&gt;=Table46[[#This Row],[Quota]],Table46[[#This Row],[Qtr1]]*Bonus,0)</f>
        <v>8311.5550000000003</v>
      </c>
      <c r="H273" s="28">
        <v>3</v>
      </c>
      <c r="I273" s="41">
        <f>IF(Table46[[#This Row],[Status]]=1,Table46[[#This Row],[Bonus]]*Twenty,IF(Table46[[#This Row],[Status]]=2,Table46[[#This Row],[Bonus]]*Twelve,Table46[[#This Row],[Bonus]]*Eight))</f>
        <v>664.92439999999999</v>
      </c>
      <c r="L273" s="7"/>
    </row>
    <row r="274" spans="1:12" x14ac:dyDescent="0.25">
      <c r="A274" t="s">
        <v>340</v>
      </c>
      <c r="B274" s="41">
        <v>45674</v>
      </c>
      <c r="C274" s="41">
        <v>62454</v>
      </c>
      <c r="D274" s="41">
        <v>15668</v>
      </c>
      <c r="E274" s="41">
        <f t="shared" si="4"/>
        <v>123796</v>
      </c>
      <c r="F274" s="41">
        <v>122481</v>
      </c>
      <c r="G274" s="41">
        <f>IF(Table46[[#This Row],[Qtr1]]&gt;=Table46[[#This Row],[Quota]],Table46[[#This Row],[Qtr1]]*Bonus,0)</f>
        <v>10522.66</v>
      </c>
      <c r="H274" s="28">
        <v>1</v>
      </c>
      <c r="I274" s="41">
        <f>IF(Table46[[#This Row],[Status]]=1,Table46[[#This Row],[Bonus]]*Twenty,IF(Table46[[#This Row],[Status]]=2,Table46[[#This Row],[Bonus]]*Twelve,Table46[[#This Row],[Bonus]]*Eight))</f>
        <v>2104.5320000000002</v>
      </c>
      <c r="L274" s="7"/>
    </row>
    <row r="275" spans="1:12" x14ac:dyDescent="0.25">
      <c r="A275" t="s">
        <v>341</v>
      </c>
      <c r="B275" s="41">
        <v>44284</v>
      </c>
      <c r="C275" s="41">
        <v>34379</v>
      </c>
      <c r="D275" s="41">
        <v>32233</v>
      </c>
      <c r="E275" s="41">
        <f t="shared" si="4"/>
        <v>110896</v>
      </c>
      <c r="F275" s="41">
        <v>109550</v>
      </c>
      <c r="G275" s="41">
        <f>IF(Table46[[#This Row],[Qtr1]]&gt;=Table46[[#This Row],[Quota]],Table46[[#This Row],[Qtr1]]*Bonus,0)</f>
        <v>9426.16</v>
      </c>
      <c r="H275" s="28">
        <v>3</v>
      </c>
      <c r="I275" s="41">
        <f>IF(Table46[[#This Row],[Status]]=1,Table46[[#This Row],[Bonus]]*Twenty,IF(Table46[[#This Row],[Status]]=2,Table46[[#This Row],[Bonus]]*Twelve,Table46[[#This Row],[Bonus]]*Eight))</f>
        <v>754.09280000000001</v>
      </c>
      <c r="L275" s="7"/>
    </row>
    <row r="276" spans="1:12" x14ac:dyDescent="0.25">
      <c r="A276" t="s">
        <v>342</v>
      </c>
      <c r="B276" s="41">
        <v>61252</v>
      </c>
      <c r="C276" s="41">
        <v>32180</v>
      </c>
      <c r="D276" s="41">
        <v>39691</v>
      </c>
      <c r="E276" s="41">
        <f t="shared" si="4"/>
        <v>133123</v>
      </c>
      <c r="F276" s="41">
        <v>134317</v>
      </c>
      <c r="G276" s="41">
        <f>IF(Table46[[#This Row],[Qtr1]]&gt;=Table46[[#This Row],[Quota]],Table46[[#This Row],[Qtr1]]*Bonus,0)</f>
        <v>0</v>
      </c>
      <c r="H276" s="28">
        <v>2</v>
      </c>
      <c r="I276" s="41">
        <f>IF(Table46[[#This Row],[Status]]=1,Table46[[#This Row],[Bonus]]*Twenty,IF(Table46[[#This Row],[Status]]=2,Table46[[#This Row],[Bonus]]*Twelve,Table46[[#This Row],[Bonus]]*Eight))</f>
        <v>0</v>
      </c>
      <c r="L276" s="7"/>
    </row>
    <row r="277" spans="1:12" x14ac:dyDescent="0.25">
      <c r="A277" t="s">
        <v>343</v>
      </c>
      <c r="B277" s="41">
        <v>58427</v>
      </c>
      <c r="C277" s="41">
        <v>10875</v>
      </c>
      <c r="D277" s="41">
        <v>63097</v>
      </c>
      <c r="E277" s="41">
        <f t="shared" si="4"/>
        <v>132399</v>
      </c>
      <c r="F277" s="41">
        <v>134250</v>
      </c>
      <c r="G277" s="41">
        <f>IF(Table46[[#This Row],[Qtr1]]&gt;=Table46[[#This Row],[Quota]],Table46[[#This Row],[Qtr1]]*Bonus,0)</f>
        <v>0</v>
      </c>
      <c r="H277" s="28">
        <v>2</v>
      </c>
      <c r="I277" s="41">
        <f>IF(Table46[[#This Row],[Status]]=1,Table46[[#This Row],[Bonus]]*Twenty,IF(Table46[[#This Row],[Status]]=2,Table46[[#This Row],[Bonus]]*Twelve,Table46[[#This Row],[Bonus]]*Eight))</f>
        <v>0</v>
      </c>
      <c r="L277" s="7"/>
    </row>
    <row r="278" spans="1:12" x14ac:dyDescent="0.25">
      <c r="A278" t="s">
        <v>344</v>
      </c>
      <c r="B278" s="41">
        <v>68557</v>
      </c>
      <c r="C278" s="41">
        <v>32883</v>
      </c>
      <c r="D278" s="41">
        <v>33092</v>
      </c>
      <c r="E278" s="41">
        <f t="shared" si="4"/>
        <v>134532</v>
      </c>
      <c r="F278" s="41">
        <v>135705</v>
      </c>
      <c r="G278" s="41">
        <f>IF(Table46[[#This Row],[Qtr1]]&gt;=Table46[[#This Row],[Quota]],Table46[[#This Row],[Qtr1]]*Bonus,0)</f>
        <v>0</v>
      </c>
      <c r="H278" s="28">
        <v>2</v>
      </c>
      <c r="I278" s="41">
        <f>IF(Table46[[#This Row],[Status]]=1,Table46[[#This Row],[Bonus]]*Twenty,IF(Table46[[#This Row],[Status]]=2,Table46[[#This Row],[Bonus]]*Twelve,Table46[[#This Row],[Bonus]]*Eight))</f>
        <v>0</v>
      </c>
      <c r="L278" s="7"/>
    </row>
    <row r="279" spans="1:12" x14ac:dyDescent="0.25">
      <c r="A279" t="s">
        <v>345</v>
      </c>
      <c r="B279" s="41">
        <v>60826</v>
      </c>
      <c r="C279" s="41">
        <v>53066</v>
      </c>
      <c r="D279" s="41">
        <v>48804</v>
      </c>
      <c r="E279" s="41">
        <f t="shared" si="4"/>
        <v>162696</v>
      </c>
      <c r="F279" s="41">
        <v>162696</v>
      </c>
      <c r="G279" s="41">
        <f>IF(Table46[[#This Row],[Qtr1]]&gt;=Table46[[#This Row],[Quota]],Table46[[#This Row],[Qtr1]]*Bonus,0)</f>
        <v>13829.160000000002</v>
      </c>
      <c r="H279" s="28">
        <v>1</v>
      </c>
      <c r="I279" s="41">
        <f>IF(Table46[[#This Row],[Status]]=1,Table46[[#This Row],[Bonus]]*Twenty,IF(Table46[[#This Row],[Status]]=2,Table46[[#This Row],[Bonus]]*Twelve,Table46[[#This Row],[Bonus]]*Eight))</f>
        <v>2765.8320000000003</v>
      </c>
      <c r="L279" s="7"/>
    </row>
    <row r="280" spans="1:12" x14ac:dyDescent="0.25">
      <c r="A280" t="s">
        <v>346</v>
      </c>
      <c r="B280" s="41">
        <v>58050</v>
      </c>
      <c r="C280" s="41">
        <v>61592</v>
      </c>
      <c r="D280" s="41">
        <v>36505</v>
      </c>
      <c r="E280" s="41">
        <f t="shared" si="4"/>
        <v>156147</v>
      </c>
      <c r="F280" s="41">
        <v>156147</v>
      </c>
      <c r="G280" s="41">
        <f>IF(Table46[[#This Row],[Qtr1]]&gt;=Table46[[#This Row],[Quota]],Table46[[#This Row],[Qtr1]]*Bonus,0)</f>
        <v>13272.495000000001</v>
      </c>
      <c r="H280" s="28">
        <v>3</v>
      </c>
      <c r="I280" s="41">
        <f>IF(Table46[[#This Row],[Status]]=1,Table46[[#This Row],[Bonus]]*Twenty,IF(Table46[[#This Row],[Status]]=2,Table46[[#This Row],[Bonus]]*Twelve,Table46[[#This Row],[Bonus]]*Eight))</f>
        <v>1061.7996000000001</v>
      </c>
      <c r="L280" s="7"/>
    </row>
    <row r="281" spans="1:12" x14ac:dyDescent="0.25">
      <c r="A281" t="s">
        <v>347</v>
      </c>
      <c r="B281" s="41">
        <v>27931</v>
      </c>
      <c r="C281" s="41">
        <v>37275</v>
      </c>
      <c r="D281" s="41">
        <v>56356</v>
      </c>
      <c r="E281" s="41">
        <f t="shared" si="4"/>
        <v>121562</v>
      </c>
      <c r="F281" s="41">
        <v>119603</v>
      </c>
      <c r="G281" s="41">
        <f>IF(Table46[[#This Row],[Qtr1]]&gt;=Table46[[#This Row],[Quota]],Table46[[#This Row],[Qtr1]]*Bonus,0)</f>
        <v>10332.77</v>
      </c>
      <c r="H281" s="28">
        <v>2</v>
      </c>
      <c r="I281" s="41">
        <f>IF(Table46[[#This Row],[Status]]=1,Table46[[#This Row],[Bonus]]*Twenty,IF(Table46[[#This Row],[Status]]=2,Table46[[#This Row],[Bonus]]*Twelve,Table46[[#This Row],[Bonus]]*Eight))</f>
        <v>1239.9323999999999</v>
      </c>
      <c r="L281" s="7"/>
    </row>
    <row r="282" spans="1:12" x14ac:dyDescent="0.25">
      <c r="A282" t="s">
        <v>348</v>
      </c>
      <c r="B282" s="41">
        <v>49898</v>
      </c>
      <c r="C282" s="41">
        <v>45200</v>
      </c>
      <c r="D282" s="41">
        <v>64961</v>
      </c>
      <c r="E282" s="41">
        <f t="shared" si="4"/>
        <v>160059</v>
      </c>
      <c r="F282" s="41">
        <v>161499</v>
      </c>
      <c r="G282" s="41">
        <f>IF(Table46[[#This Row],[Qtr1]]&gt;=Table46[[#This Row],[Quota]],Table46[[#This Row],[Qtr1]]*Bonus,0)</f>
        <v>0</v>
      </c>
      <c r="H282" s="28">
        <v>1</v>
      </c>
      <c r="I282" s="41">
        <f>IF(Table46[[#This Row],[Status]]=1,Table46[[#This Row],[Bonus]]*Twenty,IF(Table46[[#This Row],[Status]]=2,Table46[[#This Row],[Bonus]]*Twelve,Table46[[#This Row],[Bonus]]*Eight))</f>
        <v>0</v>
      </c>
      <c r="L282" s="7"/>
    </row>
    <row r="283" spans="1:12" x14ac:dyDescent="0.25">
      <c r="A283" t="s">
        <v>349</v>
      </c>
      <c r="B283" s="41">
        <v>63588</v>
      </c>
      <c r="C283" s="41">
        <v>49294</v>
      </c>
      <c r="D283" s="41">
        <v>15915</v>
      </c>
      <c r="E283" s="41">
        <f t="shared" si="4"/>
        <v>128797</v>
      </c>
      <c r="F283" s="41">
        <v>130737</v>
      </c>
      <c r="G283" s="41">
        <f>IF(Table46[[#This Row],[Qtr1]]&gt;=Table46[[#This Row],[Quota]],Table46[[#This Row],[Qtr1]]*Bonus,0)</f>
        <v>0</v>
      </c>
      <c r="H283" s="28">
        <v>1</v>
      </c>
      <c r="I283" s="41">
        <f>IF(Table46[[#This Row],[Status]]=1,Table46[[#This Row],[Bonus]]*Twenty,IF(Table46[[#This Row],[Status]]=2,Table46[[#This Row],[Bonus]]*Twelve,Table46[[#This Row],[Bonus]]*Eight))</f>
        <v>0</v>
      </c>
      <c r="L283" s="7"/>
    </row>
    <row r="284" spans="1:12" x14ac:dyDescent="0.25">
      <c r="A284" t="s">
        <v>350</v>
      </c>
      <c r="B284" s="41">
        <v>37255</v>
      </c>
      <c r="C284" s="41">
        <v>41349</v>
      </c>
      <c r="D284" s="41">
        <v>22556</v>
      </c>
      <c r="E284" s="41">
        <f t="shared" si="4"/>
        <v>101160</v>
      </c>
      <c r="F284" s="41">
        <v>99890</v>
      </c>
      <c r="G284" s="41">
        <f>IF(Table46[[#This Row],[Qtr1]]&gt;=Table46[[#This Row],[Quota]],Table46[[#This Row],[Qtr1]]*Bonus,0)</f>
        <v>8598.6</v>
      </c>
      <c r="H284" s="28">
        <v>3</v>
      </c>
      <c r="I284" s="41">
        <f>IF(Table46[[#This Row],[Status]]=1,Table46[[#This Row],[Bonus]]*Twenty,IF(Table46[[#This Row],[Status]]=2,Table46[[#This Row],[Bonus]]*Twelve,Table46[[#This Row],[Bonus]]*Eight))</f>
        <v>687.88800000000003</v>
      </c>
      <c r="L284" s="7"/>
    </row>
    <row r="285" spans="1:12" x14ac:dyDescent="0.25">
      <c r="A285" t="s">
        <v>351</v>
      </c>
      <c r="B285" s="41">
        <v>54943</v>
      </c>
      <c r="C285" s="41">
        <v>26029</v>
      </c>
      <c r="D285" s="41">
        <v>25566</v>
      </c>
      <c r="E285" s="41">
        <f t="shared" si="4"/>
        <v>106538</v>
      </c>
      <c r="F285" s="41">
        <v>106538</v>
      </c>
      <c r="G285" s="41">
        <f>IF(Table46[[#This Row],[Qtr1]]&gt;=Table46[[#This Row],[Quota]],Table46[[#This Row],[Qtr1]]*Bonus,0)</f>
        <v>9055.7300000000014</v>
      </c>
      <c r="H285" s="28">
        <v>1</v>
      </c>
      <c r="I285" s="41">
        <f>IF(Table46[[#This Row],[Status]]=1,Table46[[#This Row],[Bonus]]*Twenty,IF(Table46[[#This Row],[Status]]=2,Table46[[#This Row],[Bonus]]*Twelve,Table46[[#This Row],[Bonus]]*Eight))</f>
        <v>1811.1460000000004</v>
      </c>
      <c r="L285" s="7"/>
    </row>
    <row r="286" spans="1:12" x14ac:dyDescent="0.25">
      <c r="A286" t="s">
        <v>352</v>
      </c>
      <c r="B286" s="41">
        <v>56303</v>
      </c>
      <c r="C286" s="41">
        <v>42071</v>
      </c>
      <c r="D286" s="41">
        <v>55188</v>
      </c>
      <c r="E286" s="41">
        <f t="shared" si="4"/>
        <v>153562</v>
      </c>
      <c r="F286" s="41">
        <v>153562</v>
      </c>
      <c r="G286" s="41">
        <f>IF(Table46[[#This Row],[Qtr1]]&gt;=Table46[[#This Row],[Quota]],Table46[[#This Row],[Qtr1]]*Bonus,0)</f>
        <v>13052.77</v>
      </c>
      <c r="H286" s="28">
        <v>2</v>
      </c>
      <c r="I286" s="41">
        <f>IF(Table46[[#This Row],[Status]]=1,Table46[[#This Row],[Bonus]]*Twenty,IF(Table46[[#This Row],[Status]]=2,Table46[[#This Row],[Bonus]]*Twelve,Table46[[#This Row],[Bonus]]*Eight))</f>
        <v>1566.3324</v>
      </c>
      <c r="L286" s="7"/>
    </row>
    <row r="287" spans="1:12" x14ac:dyDescent="0.25">
      <c r="A287" t="s">
        <v>353</v>
      </c>
      <c r="B287" s="41">
        <v>31555</v>
      </c>
      <c r="C287" s="41">
        <v>52880</v>
      </c>
      <c r="D287" s="41">
        <v>44982</v>
      </c>
      <c r="E287" s="41">
        <f t="shared" si="4"/>
        <v>129417</v>
      </c>
      <c r="F287" s="41">
        <v>131253</v>
      </c>
      <c r="G287" s="41">
        <f>IF(Table46[[#This Row],[Qtr1]]&gt;=Table46[[#This Row],[Quota]],Table46[[#This Row],[Qtr1]]*Bonus,0)</f>
        <v>0</v>
      </c>
      <c r="H287" s="28">
        <v>1</v>
      </c>
      <c r="I287" s="41">
        <f>IF(Table46[[#This Row],[Status]]=1,Table46[[#This Row],[Bonus]]*Twenty,IF(Table46[[#This Row],[Status]]=2,Table46[[#This Row],[Bonus]]*Twelve,Table46[[#This Row],[Bonus]]*Eight))</f>
        <v>0</v>
      </c>
      <c r="L287" s="7"/>
    </row>
    <row r="288" spans="1:12" x14ac:dyDescent="0.25">
      <c r="A288" t="s">
        <v>354</v>
      </c>
      <c r="B288" s="41">
        <v>41192</v>
      </c>
      <c r="C288" s="41">
        <v>50539</v>
      </c>
      <c r="D288" s="41">
        <v>13341</v>
      </c>
      <c r="E288" s="41">
        <f t="shared" si="4"/>
        <v>105072</v>
      </c>
      <c r="F288" s="41">
        <v>105072</v>
      </c>
      <c r="G288" s="41">
        <f>IF(Table46[[#This Row],[Qtr1]]&gt;=Table46[[#This Row],[Quota]],Table46[[#This Row],[Qtr1]]*Bonus,0)</f>
        <v>8931.1200000000008</v>
      </c>
      <c r="H288" s="28">
        <v>3</v>
      </c>
      <c r="I288" s="41">
        <f>IF(Table46[[#This Row],[Status]]=1,Table46[[#This Row],[Bonus]]*Twenty,IF(Table46[[#This Row],[Status]]=2,Table46[[#This Row],[Bonus]]*Twelve,Table46[[#This Row],[Bonus]]*Eight))</f>
        <v>714.48960000000011</v>
      </c>
      <c r="L288" s="7"/>
    </row>
    <row r="289" spans="1:12" x14ac:dyDescent="0.25">
      <c r="A289" t="s">
        <v>355</v>
      </c>
      <c r="B289" s="41">
        <v>64346</v>
      </c>
      <c r="C289" s="41">
        <v>47463</v>
      </c>
      <c r="D289" s="41">
        <v>34413</v>
      </c>
      <c r="E289" s="41">
        <f t="shared" si="4"/>
        <v>146222</v>
      </c>
      <c r="F289" s="41">
        <v>146222</v>
      </c>
      <c r="G289" s="41">
        <f>IF(Table46[[#This Row],[Qtr1]]&gt;=Table46[[#This Row],[Quota]],Table46[[#This Row],[Qtr1]]*Bonus,0)</f>
        <v>12428.87</v>
      </c>
      <c r="H289" s="28">
        <v>1</v>
      </c>
      <c r="I289" s="41">
        <f>IF(Table46[[#This Row],[Status]]=1,Table46[[#This Row],[Bonus]]*Twenty,IF(Table46[[#This Row],[Status]]=2,Table46[[#This Row],[Bonus]]*Twelve,Table46[[#This Row],[Bonus]]*Eight))</f>
        <v>2485.7740000000003</v>
      </c>
      <c r="L289" s="7"/>
    </row>
    <row r="290" spans="1:12" x14ac:dyDescent="0.25">
      <c r="A290" t="s">
        <v>356</v>
      </c>
      <c r="B290" s="41">
        <v>10374</v>
      </c>
      <c r="C290" s="41">
        <v>27503</v>
      </c>
      <c r="D290" s="41">
        <v>27063</v>
      </c>
      <c r="E290" s="41">
        <f t="shared" si="4"/>
        <v>64940</v>
      </c>
      <c r="F290" s="41">
        <v>64940</v>
      </c>
      <c r="G290" s="41">
        <f>IF(Table46[[#This Row],[Qtr1]]&gt;=Table46[[#This Row],[Quota]],Table46[[#This Row],[Qtr1]]*Bonus,0)</f>
        <v>5519.9000000000005</v>
      </c>
      <c r="H290" s="28">
        <v>1</v>
      </c>
      <c r="I290" s="41">
        <f>IF(Table46[[#This Row],[Status]]=1,Table46[[#This Row],[Bonus]]*Twenty,IF(Table46[[#This Row],[Status]]=2,Table46[[#This Row],[Bonus]]*Twelve,Table46[[#This Row],[Bonus]]*Eight))</f>
        <v>1103.9800000000002</v>
      </c>
      <c r="L290" s="7"/>
    </row>
    <row r="291" spans="1:12" x14ac:dyDescent="0.25">
      <c r="A291" t="s">
        <v>357</v>
      </c>
      <c r="B291" s="41">
        <v>62292</v>
      </c>
      <c r="C291" s="41">
        <v>29329</v>
      </c>
      <c r="D291" s="41">
        <v>58673</v>
      </c>
      <c r="E291" s="41">
        <f t="shared" si="4"/>
        <v>150294</v>
      </c>
      <c r="F291" s="41">
        <v>148490</v>
      </c>
      <c r="G291" s="41">
        <f>IF(Table46[[#This Row],[Qtr1]]&gt;=Table46[[#This Row],[Quota]],Table46[[#This Row],[Qtr1]]*Bonus,0)</f>
        <v>12774.990000000002</v>
      </c>
      <c r="H291" s="28">
        <v>3</v>
      </c>
      <c r="I291" s="41">
        <f>IF(Table46[[#This Row],[Status]]=1,Table46[[#This Row],[Bonus]]*Twenty,IF(Table46[[#This Row],[Status]]=2,Table46[[#This Row],[Bonus]]*Twelve,Table46[[#This Row],[Bonus]]*Eight))</f>
        <v>1021.9992000000002</v>
      </c>
      <c r="L291" s="7"/>
    </row>
    <row r="292" spans="1:12" x14ac:dyDescent="0.25">
      <c r="A292" t="s">
        <v>358</v>
      </c>
      <c r="B292" s="41">
        <v>51638</v>
      </c>
      <c r="C292" s="41">
        <v>45318</v>
      </c>
      <c r="D292" s="41">
        <v>22982</v>
      </c>
      <c r="E292" s="41">
        <f t="shared" si="4"/>
        <v>119938</v>
      </c>
      <c r="F292" s="41">
        <v>121776</v>
      </c>
      <c r="G292" s="41">
        <f>IF(Table46[[#This Row],[Qtr1]]&gt;=Table46[[#This Row],[Quota]],Table46[[#This Row],[Qtr1]]*Bonus,0)</f>
        <v>0</v>
      </c>
      <c r="H292" s="28">
        <v>1</v>
      </c>
      <c r="I292" s="41">
        <f>IF(Table46[[#This Row],[Status]]=1,Table46[[#This Row],[Bonus]]*Twenty,IF(Table46[[#This Row],[Status]]=2,Table46[[#This Row],[Bonus]]*Twelve,Table46[[#This Row],[Bonus]]*Eight))</f>
        <v>0</v>
      </c>
      <c r="L292" s="7"/>
    </row>
    <row r="293" spans="1:12" x14ac:dyDescent="0.25">
      <c r="A293" t="s">
        <v>359</v>
      </c>
      <c r="B293" s="41">
        <v>15370</v>
      </c>
      <c r="C293" s="41">
        <v>58606</v>
      </c>
      <c r="D293" s="41">
        <v>22823</v>
      </c>
      <c r="E293" s="41">
        <f t="shared" si="4"/>
        <v>96799</v>
      </c>
      <c r="F293" s="41">
        <v>96799</v>
      </c>
      <c r="G293" s="41">
        <f>IF(Table46[[#This Row],[Qtr1]]&gt;=Table46[[#This Row],[Quota]],Table46[[#This Row],[Qtr1]]*Bonus,0)</f>
        <v>8227.9150000000009</v>
      </c>
      <c r="H293" s="28">
        <v>2</v>
      </c>
      <c r="I293" s="41">
        <f>IF(Table46[[#This Row],[Status]]=1,Table46[[#This Row],[Bonus]]*Twenty,IF(Table46[[#This Row],[Status]]=2,Table46[[#This Row],[Bonus]]*Twelve,Table46[[#This Row],[Bonus]]*Eight))</f>
        <v>987.34980000000007</v>
      </c>
      <c r="L293" s="7"/>
    </row>
    <row r="294" spans="1:12" x14ac:dyDescent="0.25">
      <c r="A294" t="s">
        <v>360</v>
      </c>
      <c r="B294" s="41">
        <v>18629</v>
      </c>
      <c r="C294" s="41">
        <v>59109</v>
      </c>
      <c r="D294" s="41">
        <v>39083</v>
      </c>
      <c r="E294" s="41">
        <f t="shared" si="4"/>
        <v>116821</v>
      </c>
      <c r="F294" s="41">
        <v>116821</v>
      </c>
      <c r="G294" s="41">
        <f>IF(Table46[[#This Row],[Qtr1]]&gt;=Table46[[#This Row],[Quota]],Table46[[#This Row],[Qtr1]]*Bonus,0)</f>
        <v>9929.7849999999999</v>
      </c>
      <c r="H294" s="28">
        <v>2</v>
      </c>
      <c r="I294" s="41">
        <f>IF(Table46[[#This Row],[Status]]=1,Table46[[#This Row],[Bonus]]*Twenty,IF(Table46[[#This Row],[Status]]=2,Table46[[#This Row],[Bonus]]*Twelve,Table46[[#This Row],[Bonus]]*Eight))</f>
        <v>1191.5742</v>
      </c>
      <c r="L294" s="7"/>
    </row>
    <row r="295" spans="1:12" x14ac:dyDescent="0.25">
      <c r="A295" t="s">
        <v>361</v>
      </c>
      <c r="B295" s="41">
        <v>24417</v>
      </c>
      <c r="C295" s="41">
        <v>62732</v>
      </c>
      <c r="D295" s="41">
        <v>48741</v>
      </c>
      <c r="E295" s="41">
        <f t="shared" si="4"/>
        <v>135890</v>
      </c>
      <c r="F295" s="41">
        <v>134489</v>
      </c>
      <c r="G295" s="41">
        <f>IF(Table46[[#This Row],[Qtr1]]&gt;=Table46[[#This Row],[Quota]],Table46[[#This Row],[Qtr1]]*Bonus,0)</f>
        <v>11550.650000000001</v>
      </c>
      <c r="H295" s="28">
        <v>3</v>
      </c>
      <c r="I295" s="41">
        <f>IF(Table46[[#This Row],[Status]]=1,Table46[[#This Row],[Bonus]]*Twenty,IF(Table46[[#This Row],[Status]]=2,Table46[[#This Row],[Bonus]]*Twelve,Table46[[#This Row],[Bonus]]*Eight))</f>
        <v>924.05200000000013</v>
      </c>
      <c r="L295" s="7"/>
    </row>
    <row r="296" spans="1:12" x14ac:dyDescent="0.25">
      <c r="A296" t="s">
        <v>362</v>
      </c>
      <c r="B296" s="41">
        <v>14648</v>
      </c>
      <c r="C296" s="41">
        <v>12235</v>
      </c>
      <c r="D296" s="41">
        <v>66401</v>
      </c>
      <c r="E296" s="41">
        <f t="shared" si="4"/>
        <v>93284</v>
      </c>
      <c r="F296" s="41">
        <v>95041</v>
      </c>
      <c r="G296" s="41">
        <f>IF(Table46[[#This Row],[Qtr1]]&gt;=Table46[[#This Row],[Quota]],Table46[[#This Row],[Qtr1]]*Bonus,0)</f>
        <v>0</v>
      </c>
      <c r="H296" s="28">
        <v>2</v>
      </c>
      <c r="I296" s="41">
        <f>IF(Table46[[#This Row],[Status]]=1,Table46[[#This Row],[Bonus]]*Twenty,IF(Table46[[#This Row],[Status]]=2,Table46[[#This Row],[Bonus]]*Twelve,Table46[[#This Row],[Bonus]]*Eight))</f>
        <v>0</v>
      </c>
      <c r="L296" s="7"/>
    </row>
    <row r="297" spans="1:12" x14ac:dyDescent="0.25">
      <c r="A297" t="s">
        <v>363</v>
      </c>
      <c r="B297" s="41">
        <v>67855</v>
      </c>
      <c r="C297" s="41">
        <v>35354</v>
      </c>
      <c r="D297" s="41">
        <v>55249</v>
      </c>
      <c r="E297" s="41">
        <f t="shared" si="4"/>
        <v>158458</v>
      </c>
      <c r="F297" s="41">
        <v>160012</v>
      </c>
      <c r="G297" s="41">
        <f>IF(Table46[[#This Row],[Qtr1]]&gt;=Table46[[#This Row],[Quota]],Table46[[#This Row],[Qtr1]]*Bonus,0)</f>
        <v>0</v>
      </c>
      <c r="H297" s="28">
        <v>1</v>
      </c>
      <c r="I297" s="41">
        <f>IF(Table46[[#This Row],[Status]]=1,Table46[[#This Row],[Bonus]]*Twenty,IF(Table46[[#This Row],[Status]]=2,Table46[[#This Row],[Bonus]]*Twelve,Table46[[#This Row],[Bonus]]*Eight))</f>
        <v>0</v>
      </c>
      <c r="L297" s="7"/>
    </row>
    <row r="298" spans="1:12" x14ac:dyDescent="0.25">
      <c r="A298" t="s">
        <v>364</v>
      </c>
      <c r="B298" s="41">
        <v>41021</v>
      </c>
      <c r="C298" s="41">
        <v>60568</v>
      </c>
      <c r="D298" s="41">
        <v>69917</v>
      </c>
      <c r="E298" s="41">
        <f t="shared" si="4"/>
        <v>171506</v>
      </c>
      <c r="F298" s="41">
        <v>171506</v>
      </c>
      <c r="G298" s="41">
        <f>IF(Table46[[#This Row],[Qtr1]]&gt;=Table46[[#This Row],[Quota]],Table46[[#This Row],[Qtr1]]*Bonus,0)</f>
        <v>14578.01</v>
      </c>
      <c r="H298" s="28">
        <v>1</v>
      </c>
      <c r="I298" s="41">
        <f>IF(Table46[[#This Row],[Status]]=1,Table46[[#This Row],[Bonus]]*Twenty,IF(Table46[[#This Row],[Status]]=2,Table46[[#This Row],[Bonus]]*Twelve,Table46[[#This Row],[Bonus]]*Eight))</f>
        <v>2915.6020000000003</v>
      </c>
      <c r="L298" s="7"/>
    </row>
    <row r="299" spans="1:12" x14ac:dyDescent="0.25">
      <c r="A299" t="s">
        <v>365</v>
      </c>
      <c r="B299" s="41">
        <v>40734</v>
      </c>
      <c r="C299" s="41">
        <v>54760</v>
      </c>
      <c r="D299" s="41">
        <v>56476</v>
      </c>
      <c r="E299" s="41">
        <f t="shared" si="4"/>
        <v>151970</v>
      </c>
      <c r="F299" s="41">
        <v>151970</v>
      </c>
      <c r="G299" s="41">
        <f>IF(Table46[[#This Row],[Qtr1]]&gt;=Table46[[#This Row],[Quota]],Table46[[#This Row],[Qtr1]]*Bonus,0)</f>
        <v>12917.45</v>
      </c>
      <c r="H299" s="28">
        <v>3</v>
      </c>
      <c r="I299" s="41">
        <f>IF(Table46[[#This Row],[Status]]=1,Table46[[#This Row],[Bonus]]*Twenty,IF(Table46[[#This Row],[Status]]=2,Table46[[#This Row],[Bonus]]*Twelve,Table46[[#This Row],[Bonus]]*Eight))</f>
        <v>1033.3960000000002</v>
      </c>
      <c r="L299" s="7"/>
    </row>
    <row r="300" spans="1:12" x14ac:dyDescent="0.25">
      <c r="A300" t="s">
        <v>366</v>
      </c>
      <c r="B300" s="41">
        <v>59696</v>
      </c>
      <c r="C300" s="41">
        <v>15179</v>
      </c>
      <c r="D300" s="41">
        <v>65182</v>
      </c>
      <c r="E300" s="41">
        <f t="shared" si="4"/>
        <v>140057</v>
      </c>
      <c r="F300" s="41">
        <v>140057</v>
      </c>
      <c r="G300" s="41">
        <f>IF(Table46[[#This Row],[Qtr1]]&gt;=Table46[[#This Row],[Quota]],Table46[[#This Row],[Qtr1]]*Bonus,0)</f>
        <v>11904.845000000001</v>
      </c>
      <c r="H300" s="28">
        <v>2</v>
      </c>
      <c r="I300" s="41">
        <f>IF(Table46[[#This Row],[Status]]=1,Table46[[#This Row],[Bonus]]*Twenty,IF(Table46[[#This Row],[Status]]=2,Table46[[#This Row],[Bonus]]*Twelve,Table46[[#This Row],[Bonus]]*Eight))</f>
        <v>1428.5814</v>
      </c>
      <c r="L300" s="7"/>
    </row>
    <row r="301" spans="1:12" x14ac:dyDescent="0.25">
      <c r="A301" t="s">
        <v>367</v>
      </c>
      <c r="B301" s="41">
        <v>25689</v>
      </c>
      <c r="C301" s="41">
        <v>17874</v>
      </c>
      <c r="D301" s="41">
        <v>55092</v>
      </c>
      <c r="E301" s="41">
        <f t="shared" si="4"/>
        <v>98655</v>
      </c>
      <c r="F301" s="41">
        <v>97114</v>
      </c>
      <c r="G301" s="41">
        <f>IF(Table46[[#This Row],[Qtr1]]&gt;=Table46[[#This Row],[Quota]],Table46[[#This Row],[Qtr1]]*Bonus,0)</f>
        <v>8385.6750000000011</v>
      </c>
      <c r="H301" s="28">
        <v>1</v>
      </c>
      <c r="I301" s="41">
        <f>IF(Table46[[#This Row],[Status]]=1,Table46[[#This Row],[Bonus]]*Twenty,IF(Table46[[#This Row],[Status]]=2,Table46[[#This Row],[Bonus]]*Twelve,Table46[[#This Row],[Bonus]]*Eight))</f>
        <v>1677.1350000000002</v>
      </c>
      <c r="L301" s="7"/>
    </row>
    <row r="302" spans="1:12" x14ac:dyDescent="0.25">
      <c r="A302" t="s">
        <v>368</v>
      </c>
      <c r="B302" s="41">
        <v>14499</v>
      </c>
      <c r="C302" s="41">
        <v>56325</v>
      </c>
      <c r="D302" s="41">
        <v>64124</v>
      </c>
      <c r="E302" s="41">
        <f t="shared" si="4"/>
        <v>134948</v>
      </c>
      <c r="F302" s="41">
        <v>136342</v>
      </c>
      <c r="G302" s="41">
        <f>IF(Table46[[#This Row],[Qtr1]]&gt;=Table46[[#This Row],[Quota]],Table46[[#This Row],[Qtr1]]*Bonus,0)</f>
        <v>0</v>
      </c>
      <c r="H302" s="28">
        <v>2</v>
      </c>
      <c r="I302" s="41">
        <f>IF(Table46[[#This Row],[Status]]=1,Table46[[#This Row],[Bonus]]*Twenty,IF(Table46[[#This Row],[Status]]=2,Table46[[#This Row],[Bonus]]*Twelve,Table46[[#This Row],[Bonus]]*Eight))</f>
        <v>0</v>
      </c>
      <c r="L302" s="7"/>
    </row>
    <row r="303" spans="1:12" x14ac:dyDescent="0.25">
      <c r="A303" t="s">
        <v>369</v>
      </c>
      <c r="B303" s="41">
        <v>37222</v>
      </c>
      <c r="C303" s="41">
        <v>60843</v>
      </c>
      <c r="D303" s="41">
        <v>61435</v>
      </c>
      <c r="E303" s="41">
        <f t="shared" si="4"/>
        <v>159500</v>
      </c>
      <c r="F303" s="41">
        <v>158257</v>
      </c>
      <c r="G303" s="41">
        <f>IF(Table46[[#This Row],[Qtr1]]&gt;=Table46[[#This Row],[Quota]],Table46[[#This Row],[Qtr1]]*Bonus,0)</f>
        <v>13557.500000000002</v>
      </c>
      <c r="H303" s="28">
        <v>3</v>
      </c>
      <c r="I303" s="41">
        <f>IF(Table46[[#This Row],[Status]]=1,Table46[[#This Row],[Bonus]]*Twenty,IF(Table46[[#This Row],[Status]]=2,Table46[[#This Row],[Bonus]]*Twelve,Table46[[#This Row],[Bonus]]*Eight))</f>
        <v>1084.6000000000001</v>
      </c>
      <c r="L303" s="7"/>
    </row>
    <row r="304" spans="1:12" x14ac:dyDescent="0.25">
      <c r="A304" t="s">
        <v>370</v>
      </c>
      <c r="B304" s="41">
        <v>30211</v>
      </c>
      <c r="C304" s="41">
        <v>10300</v>
      </c>
      <c r="D304" s="41">
        <v>59807</v>
      </c>
      <c r="E304" s="41">
        <f t="shared" si="4"/>
        <v>100318</v>
      </c>
      <c r="F304" s="41">
        <v>102066</v>
      </c>
      <c r="G304" s="41">
        <f>IF(Table46[[#This Row],[Qtr1]]&gt;=Table46[[#This Row],[Quota]],Table46[[#This Row],[Qtr1]]*Bonus,0)</f>
        <v>0</v>
      </c>
      <c r="H304" s="28">
        <v>1</v>
      </c>
      <c r="I304" s="41">
        <f>IF(Table46[[#This Row],[Status]]=1,Table46[[#This Row],[Bonus]]*Twenty,IF(Table46[[#This Row],[Status]]=2,Table46[[#This Row],[Bonus]]*Twelve,Table46[[#This Row],[Bonus]]*Eight))</f>
        <v>0</v>
      </c>
      <c r="L304" s="7"/>
    </row>
    <row r="305" spans="12:12" x14ac:dyDescent="0.25">
      <c r="L305" s="7"/>
    </row>
    <row r="306" spans="12:12" x14ac:dyDescent="0.25">
      <c r="L306" s="7"/>
    </row>
    <row r="307" spans="12:12" x14ac:dyDescent="0.25">
      <c r="L307" s="7"/>
    </row>
    <row r="308" spans="12:12" x14ac:dyDescent="0.25">
      <c r="L308" s="7"/>
    </row>
    <row r="309" spans="12:12" x14ac:dyDescent="0.25">
      <c r="L309" s="7"/>
    </row>
    <row r="310" spans="12:12" x14ac:dyDescent="0.25">
      <c r="L310" s="7"/>
    </row>
    <row r="311" spans="12:12" x14ac:dyDescent="0.25">
      <c r="L311" s="7"/>
    </row>
    <row r="312" spans="12:12" x14ac:dyDescent="0.25">
      <c r="L312" s="7"/>
    </row>
    <row r="313" spans="12:12" x14ac:dyDescent="0.25">
      <c r="L313" s="7"/>
    </row>
    <row r="314" spans="12:12" x14ac:dyDescent="0.25">
      <c r="L314" s="7"/>
    </row>
    <row r="315" spans="12:12" x14ac:dyDescent="0.25">
      <c r="L315" s="7"/>
    </row>
    <row r="316" spans="12:12" x14ac:dyDescent="0.25">
      <c r="L316" s="7"/>
    </row>
    <row r="317" spans="12:12" x14ac:dyDescent="0.25">
      <c r="L317" s="7"/>
    </row>
    <row r="318" spans="12:12" x14ac:dyDescent="0.25">
      <c r="L318" s="7"/>
    </row>
    <row r="319" spans="12:12" x14ac:dyDescent="0.25">
      <c r="L319" s="7"/>
    </row>
    <row r="320" spans="12:12" x14ac:dyDescent="0.25">
      <c r="L320" s="7"/>
    </row>
    <row r="321" spans="12:12" x14ac:dyDescent="0.25">
      <c r="L321" s="7"/>
    </row>
    <row r="322" spans="12:12" x14ac:dyDescent="0.25">
      <c r="L322" s="7"/>
    </row>
    <row r="323" spans="12:12" x14ac:dyDescent="0.25">
      <c r="L323" s="7"/>
    </row>
  </sheetData>
  <mergeCells count="3">
    <mergeCell ref="B1:G1"/>
    <mergeCell ref="B2:G2"/>
    <mergeCell ref="K9:L9"/>
  </mergeCells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&amp;A</oddHeader>
    <oddFooter>Page &amp;P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5C66A-3C2C-4A5C-9336-64D27BB05A62}">
  <dimension ref="A1:G305"/>
  <sheetViews>
    <sheetView showGridLines="0" zoomScale="145" zoomScaleNormal="145" workbookViewId="0">
      <selection sqref="A1:E1"/>
    </sheetView>
  </sheetViews>
  <sheetFormatPr defaultColWidth="8.88671875" defaultRowHeight="13.2" x14ac:dyDescent="0.25"/>
  <cols>
    <col min="1" max="1" width="20" style="6" customWidth="1"/>
    <col min="2" max="2" width="11.6640625" style="6" customWidth="1"/>
    <col min="3" max="3" width="8.88671875" style="6" customWidth="1"/>
    <col min="4" max="4" width="10.33203125" style="6" customWidth="1"/>
    <col min="5" max="5" width="10.109375" style="6" customWidth="1"/>
    <col min="6" max="6" width="8.88671875" style="6"/>
    <col min="7" max="7" width="16.88671875" style="6" customWidth="1"/>
    <col min="8" max="16384" width="8.88671875" style="6"/>
  </cols>
  <sheetData>
    <row r="1" spans="1:7" ht="15.6" x14ac:dyDescent="0.3">
      <c r="A1" s="63" t="s">
        <v>61</v>
      </c>
      <c r="B1" s="63"/>
      <c r="C1" s="63"/>
      <c r="D1" s="63"/>
      <c r="E1" s="63"/>
    </row>
    <row r="2" spans="1:7" ht="15.6" x14ac:dyDescent="0.3">
      <c r="A2" s="64" t="s">
        <v>70</v>
      </c>
      <c r="B2" s="64"/>
      <c r="C2" s="64"/>
      <c r="D2" s="64"/>
      <c r="E2" s="64"/>
    </row>
    <row r="3" spans="1:7" x14ac:dyDescent="0.25">
      <c r="A3" s="1"/>
    </row>
    <row r="4" spans="1:7" x14ac:dyDescent="0.25">
      <c r="A4" s="1"/>
      <c r="D4" s="65" t="s">
        <v>34</v>
      </c>
      <c r="E4" s="65"/>
    </row>
    <row r="5" spans="1:7" x14ac:dyDescent="0.25">
      <c r="A5" s="52" t="s">
        <v>371</v>
      </c>
      <c r="B5" s="53" t="s">
        <v>19</v>
      </c>
      <c r="C5" s="53" t="s">
        <v>20</v>
      </c>
      <c r="D5" s="53" t="s">
        <v>36</v>
      </c>
      <c r="E5" s="53" t="s">
        <v>35</v>
      </c>
      <c r="G5" s="62" t="s">
        <v>374</v>
      </c>
    </row>
    <row r="6" spans="1:7" x14ac:dyDescent="0.25">
      <c r="A6" t="str">
        <f>'IF IFs'!A5</f>
        <v>Fred Smith</v>
      </c>
      <c r="B6" s="40">
        <v>0</v>
      </c>
      <c r="C6" s="28">
        <v>2</v>
      </c>
      <c r="D6" s="28">
        <f>IF(AND(Table63[[#This Row],[Bonus]]&gt;10000,Table63[[#This Row],[Status]]&gt;=2),1,0)</f>
        <v>0</v>
      </c>
      <c r="E6" s="28">
        <f>IF(OR(Table63[[#This Row],[Bonus]]&gt;0,Table63[[#This Row],[Status]]=2),1,0)</f>
        <v>1</v>
      </c>
      <c r="G6" s="62"/>
    </row>
    <row r="7" spans="1:7" x14ac:dyDescent="0.25">
      <c r="A7" t="str">
        <f>'IF IFs'!A6</f>
        <v>Dixie Adams</v>
      </c>
      <c r="B7" s="40">
        <v>0</v>
      </c>
      <c r="C7" s="28">
        <v>3</v>
      </c>
      <c r="D7" s="28">
        <f>IF(AND(Table63[[#This Row],[Bonus]]&gt;10000,Table63[[#This Row],[Status]]&gt;=2),1,0)</f>
        <v>0</v>
      </c>
      <c r="E7" s="28">
        <f>IF(OR(Table63[[#This Row],[Bonus]]&gt;0,Table63[[#This Row],[Status]]=2),1,0)</f>
        <v>0</v>
      </c>
      <c r="G7" s="62"/>
    </row>
    <row r="8" spans="1:7" x14ac:dyDescent="0.25">
      <c r="A8" t="str">
        <f>'IF IFs'!A7</f>
        <v>Heather Lambert</v>
      </c>
      <c r="B8" s="40">
        <v>9118.1200000000008</v>
      </c>
      <c r="C8" s="28">
        <v>2</v>
      </c>
      <c r="D8" s="28">
        <f>IF(AND(Table63[[#This Row],[Bonus]]&gt;10000,Table63[[#This Row],[Status]]&gt;=2),1,0)</f>
        <v>0</v>
      </c>
      <c r="E8" s="28">
        <f>IF(OR(Table63[[#This Row],[Bonus]]&gt;0,Table63[[#This Row],[Status]]=2),1,0)</f>
        <v>1</v>
      </c>
      <c r="G8" s="62"/>
    </row>
    <row r="9" spans="1:7" x14ac:dyDescent="0.25">
      <c r="A9" t="str">
        <f>'IF IFs'!A8</f>
        <v>Loren Perez</v>
      </c>
      <c r="B9" s="40">
        <v>11863.45</v>
      </c>
      <c r="C9" s="28">
        <v>2</v>
      </c>
      <c r="D9" s="28">
        <f>IF(AND(Table63[[#This Row],[Bonus]]&gt;10000,Table63[[#This Row],[Status]]&gt;=2),1,0)</f>
        <v>1</v>
      </c>
      <c r="E9" s="28">
        <f>IF(OR(Table63[[#This Row],[Bonus]]&gt;0,Table63[[#This Row],[Status]]=2),1,0)</f>
        <v>1</v>
      </c>
      <c r="G9" s="62"/>
    </row>
    <row r="10" spans="1:7" x14ac:dyDescent="0.25">
      <c r="A10" t="str">
        <f>'IF IFs'!A9</f>
        <v>Jana Fowler</v>
      </c>
      <c r="B10" s="40">
        <v>14098.95</v>
      </c>
      <c r="C10" s="28">
        <v>1</v>
      </c>
      <c r="D10" s="28">
        <f>IF(AND(Table63[[#This Row],[Bonus]]&gt;10000,Table63[[#This Row],[Status]]&gt;=2),1,0)</f>
        <v>0</v>
      </c>
      <c r="E10" s="28">
        <f>IF(OR(Table63[[#This Row],[Bonus]]&gt;0,Table63[[#This Row],[Status]]=2),1,0)</f>
        <v>1</v>
      </c>
      <c r="G10" s="62"/>
    </row>
    <row r="11" spans="1:7" x14ac:dyDescent="0.25">
      <c r="A11" t="str">
        <f>'IF IFs'!A10</f>
        <v>Jaime Rodriquez</v>
      </c>
      <c r="B11" s="40">
        <v>6126.5450000000001</v>
      </c>
      <c r="C11" s="28">
        <v>3</v>
      </c>
      <c r="D11" s="28">
        <f>IF(AND(Table63[[#This Row],[Bonus]]&gt;10000,Table63[[#This Row],[Status]]&gt;=2),1,0)</f>
        <v>0</v>
      </c>
      <c r="E11" s="28">
        <f>IF(OR(Table63[[#This Row],[Bonus]]&gt;0,Table63[[#This Row],[Status]]=2),1,0)</f>
        <v>1</v>
      </c>
      <c r="G11" s="62"/>
    </row>
    <row r="12" spans="1:7" x14ac:dyDescent="0.25">
      <c r="A12" t="str">
        <f>'IF IFs'!A11</f>
        <v>Alejandro Long</v>
      </c>
      <c r="B12" s="40">
        <v>10735.245000000001</v>
      </c>
      <c r="C12" s="28">
        <v>3</v>
      </c>
      <c r="D12" s="28">
        <f>IF(AND(Table63[[#This Row],[Bonus]]&gt;10000,Table63[[#This Row],[Status]]&gt;=2),1,0)</f>
        <v>1</v>
      </c>
      <c r="E12" s="28">
        <f>IF(OR(Table63[[#This Row],[Bonus]]&gt;0,Table63[[#This Row],[Status]]=2),1,0)</f>
        <v>1</v>
      </c>
    </row>
    <row r="13" spans="1:7" x14ac:dyDescent="0.25">
      <c r="A13" t="str">
        <f>'IF IFs'!A12</f>
        <v>Ruth Simpson</v>
      </c>
      <c r="B13" s="40">
        <v>0</v>
      </c>
      <c r="C13" s="28">
        <v>2</v>
      </c>
      <c r="D13" s="28">
        <f>IF(AND(Table63[[#This Row],[Bonus]]&gt;10000,Table63[[#This Row],[Status]]&gt;=2),1,0)</f>
        <v>0</v>
      </c>
      <c r="E13" s="28">
        <f>IF(OR(Table63[[#This Row],[Bonus]]&gt;0,Table63[[#This Row],[Status]]=2),1,0)</f>
        <v>1</v>
      </c>
    </row>
    <row r="14" spans="1:7" x14ac:dyDescent="0.25">
      <c r="A14" t="str">
        <f>'IF IFs'!A13</f>
        <v>Paula Jensen</v>
      </c>
      <c r="B14" s="40">
        <v>10309.650000000001</v>
      </c>
      <c r="C14" s="28">
        <v>1</v>
      </c>
      <c r="D14" s="28">
        <f>IF(AND(Table63[[#This Row],[Bonus]]&gt;10000,Table63[[#This Row],[Status]]&gt;=2),1,0)</f>
        <v>0</v>
      </c>
      <c r="E14" s="28">
        <f>IF(OR(Table63[[#This Row],[Bonus]]&gt;0,Table63[[#This Row],[Status]]=2),1,0)</f>
        <v>1</v>
      </c>
    </row>
    <row r="15" spans="1:7" x14ac:dyDescent="0.25">
      <c r="A15" t="str">
        <f>'IF IFs'!A14</f>
        <v>Bernadette Wallace</v>
      </c>
      <c r="B15" s="40">
        <v>15626.145</v>
      </c>
      <c r="C15" s="28">
        <v>1</v>
      </c>
      <c r="D15" s="28">
        <f>IF(AND(Table63[[#This Row],[Bonus]]&gt;10000,Table63[[#This Row],[Status]]&gt;=2),1,0)</f>
        <v>0</v>
      </c>
      <c r="E15" s="28">
        <f>IF(OR(Table63[[#This Row],[Bonus]]&gt;0,Table63[[#This Row],[Status]]=2),1,0)</f>
        <v>1</v>
      </c>
    </row>
    <row r="16" spans="1:7" x14ac:dyDescent="0.25">
      <c r="A16" t="str">
        <f>'IF IFs'!A15</f>
        <v>Kari Murphy</v>
      </c>
      <c r="B16" s="40">
        <v>0</v>
      </c>
      <c r="C16" s="28">
        <v>3</v>
      </c>
      <c r="D16" s="28">
        <f>IF(AND(Table63[[#This Row],[Bonus]]&gt;10000,Table63[[#This Row],[Status]]&gt;=2),1,0)</f>
        <v>0</v>
      </c>
      <c r="E16" s="28">
        <f>IF(OR(Table63[[#This Row],[Bonus]]&gt;0,Table63[[#This Row],[Status]]=2),1,0)</f>
        <v>0</v>
      </c>
    </row>
    <row r="17" spans="1:5" x14ac:dyDescent="0.25">
      <c r="A17" t="str">
        <f>'IF IFs'!A16</f>
        <v>Cassandra Warner</v>
      </c>
      <c r="B17" s="40">
        <v>7816.9400000000005</v>
      </c>
      <c r="C17" s="28">
        <v>3</v>
      </c>
      <c r="D17" s="28">
        <f>IF(AND(Table63[[#This Row],[Bonus]]&gt;10000,Table63[[#This Row],[Status]]&gt;=2),1,0)</f>
        <v>0</v>
      </c>
      <c r="E17" s="28">
        <f>IF(OR(Table63[[#This Row],[Bonus]]&gt;0,Table63[[#This Row],[Status]]=2),1,0)</f>
        <v>1</v>
      </c>
    </row>
    <row r="18" spans="1:5" x14ac:dyDescent="0.25">
      <c r="A18" t="str">
        <f>'IF IFs'!A17</f>
        <v>Eula Gilbert</v>
      </c>
      <c r="B18" s="40">
        <v>9652.94</v>
      </c>
      <c r="C18" s="28">
        <v>2</v>
      </c>
      <c r="D18" s="28">
        <f>IF(AND(Table63[[#This Row],[Bonus]]&gt;10000,Table63[[#This Row],[Status]]&gt;=2),1,0)</f>
        <v>0</v>
      </c>
      <c r="E18" s="28">
        <f>IF(OR(Table63[[#This Row],[Bonus]]&gt;0,Table63[[#This Row],[Status]]=2),1,0)</f>
        <v>1</v>
      </c>
    </row>
    <row r="19" spans="1:5" x14ac:dyDescent="0.25">
      <c r="A19" t="str">
        <f>'IF IFs'!A18</f>
        <v>Luz Walker</v>
      </c>
      <c r="B19" s="40">
        <v>12470.52</v>
      </c>
      <c r="C19" s="28">
        <v>2</v>
      </c>
      <c r="D19" s="28">
        <f>IF(AND(Table63[[#This Row],[Bonus]]&gt;10000,Table63[[#This Row],[Status]]&gt;=2),1,0)</f>
        <v>1</v>
      </c>
      <c r="E19" s="28">
        <f>IF(OR(Table63[[#This Row],[Bonus]]&gt;0,Table63[[#This Row],[Status]]=2),1,0)</f>
        <v>1</v>
      </c>
    </row>
    <row r="20" spans="1:5" x14ac:dyDescent="0.25">
      <c r="A20" t="str">
        <f>'IF IFs'!A19</f>
        <v>Eileen Sanders</v>
      </c>
      <c r="B20" s="40">
        <v>9190.7100000000009</v>
      </c>
      <c r="C20" s="28">
        <v>2</v>
      </c>
      <c r="D20" s="28">
        <f>IF(AND(Table63[[#This Row],[Bonus]]&gt;10000,Table63[[#This Row],[Status]]&gt;=2),1,0)</f>
        <v>0</v>
      </c>
      <c r="E20" s="28">
        <f>IF(OR(Table63[[#This Row],[Bonus]]&gt;0,Table63[[#This Row],[Status]]=2),1,0)</f>
        <v>1</v>
      </c>
    </row>
    <row r="21" spans="1:5" x14ac:dyDescent="0.25">
      <c r="A21" t="str">
        <f>'IF IFs'!A20</f>
        <v>Alberta Bryant</v>
      </c>
      <c r="B21" s="40">
        <v>8255.2849999999999</v>
      </c>
      <c r="C21" s="28">
        <v>1</v>
      </c>
      <c r="D21" s="28">
        <f>IF(AND(Table63[[#This Row],[Bonus]]&gt;10000,Table63[[#This Row],[Status]]&gt;=2),1,0)</f>
        <v>0</v>
      </c>
      <c r="E21" s="28">
        <f>IF(OR(Table63[[#This Row],[Bonus]]&gt;0,Table63[[#This Row],[Status]]=2),1,0)</f>
        <v>1</v>
      </c>
    </row>
    <row r="22" spans="1:5" x14ac:dyDescent="0.25">
      <c r="A22" t="str">
        <f>'IF IFs'!A21</f>
        <v>Carole Gross</v>
      </c>
      <c r="B22" s="40">
        <v>7905.255000000001</v>
      </c>
      <c r="C22" s="28">
        <v>2</v>
      </c>
      <c r="D22" s="28">
        <f>IF(AND(Table63[[#This Row],[Bonus]]&gt;10000,Table63[[#This Row],[Status]]&gt;=2),1,0)</f>
        <v>0</v>
      </c>
      <c r="E22" s="28">
        <f>IF(OR(Table63[[#This Row],[Bonus]]&gt;0,Table63[[#This Row],[Status]]=2),1,0)</f>
        <v>1</v>
      </c>
    </row>
    <row r="23" spans="1:5" x14ac:dyDescent="0.25">
      <c r="A23" t="str">
        <f>'IF IFs'!A22</f>
        <v>Christie Knight</v>
      </c>
      <c r="B23" s="40">
        <v>5593.7650000000003</v>
      </c>
      <c r="C23" s="28">
        <v>3</v>
      </c>
      <c r="D23" s="28">
        <f>IF(AND(Table63[[#This Row],[Bonus]]&gt;10000,Table63[[#This Row],[Status]]&gt;=2),1,0)</f>
        <v>0</v>
      </c>
      <c r="E23" s="28">
        <f>IF(OR(Table63[[#This Row],[Bonus]]&gt;0,Table63[[#This Row],[Status]]=2),1,0)</f>
        <v>1</v>
      </c>
    </row>
    <row r="24" spans="1:5" x14ac:dyDescent="0.25">
      <c r="A24" t="str">
        <f>'IF IFs'!A23</f>
        <v>Marian Rose</v>
      </c>
      <c r="B24" s="40">
        <v>10141.35</v>
      </c>
      <c r="C24" s="28">
        <v>1</v>
      </c>
      <c r="D24" s="28">
        <f>IF(AND(Table63[[#This Row],[Bonus]]&gt;10000,Table63[[#This Row],[Status]]&gt;=2),1,0)</f>
        <v>0</v>
      </c>
      <c r="E24" s="28">
        <f>IF(OR(Table63[[#This Row],[Bonus]]&gt;0,Table63[[#This Row],[Status]]=2),1,0)</f>
        <v>1</v>
      </c>
    </row>
    <row r="25" spans="1:5" x14ac:dyDescent="0.25">
      <c r="A25" t="str">
        <f>'IF IFs'!A24</f>
        <v>Claire Casey</v>
      </c>
      <c r="B25" s="40">
        <v>10218.275000000001</v>
      </c>
      <c r="C25" s="28">
        <v>2</v>
      </c>
      <c r="D25" s="28">
        <f>IF(AND(Table63[[#This Row],[Bonus]]&gt;10000,Table63[[#This Row],[Status]]&gt;=2),1,0)</f>
        <v>1</v>
      </c>
      <c r="E25" s="28">
        <f>IF(OR(Table63[[#This Row],[Bonus]]&gt;0,Table63[[#This Row],[Status]]=2),1,0)</f>
        <v>1</v>
      </c>
    </row>
    <row r="26" spans="1:5" x14ac:dyDescent="0.25">
      <c r="A26" t="str">
        <f>'IF IFs'!A25</f>
        <v>Max Bryan</v>
      </c>
      <c r="B26" s="40">
        <v>11553.965</v>
      </c>
      <c r="C26" s="28">
        <v>3</v>
      </c>
      <c r="D26" s="28">
        <f>IF(AND(Table63[[#This Row],[Bonus]]&gt;10000,Table63[[#This Row],[Status]]&gt;=2),1,0)</f>
        <v>1</v>
      </c>
      <c r="E26" s="28">
        <f>IF(OR(Table63[[#This Row],[Bonus]]&gt;0,Table63[[#This Row],[Status]]=2),1,0)</f>
        <v>1</v>
      </c>
    </row>
    <row r="27" spans="1:5" x14ac:dyDescent="0.25">
      <c r="A27" t="str">
        <f>'IF IFs'!A26</f>
        <v>Stephanie Hammond</v>
      </c>
      <c r="B27" s="40">
        <v>13498.425000000001</v>
      </c>
      <c r="C27" s="28">
        <v>3</v>
      </c>
      <c r="D27" s="28">
        <f>IF(AND(Table63[[#This Row],[Bonus]]&gt;10000,Table63[[#This Row],[Status]]&gt;=2),1,0)</f>
        <v>1</v>
      </c>
      <c r="E27" s="28">
        <f>IF(OR(Table63[[#This Row],[Bonus]]&gt;0,Table63[[#This Row],[Status]]=2),1,0)</f>
        <v>1</v>
      </c>
    </row>
    <row r="28" spans="1:5" x14ac:dyDescent="0.25">
      <c r="A28" t="str">
        <f>'IF IFs'!A27</f>
        <v>Leigh Sandoval</v>
      </c>
      <c r="B28" s="40">
        <v>5795.47</v>
      </c>
      <c r="C28" s="28">
        <v>2</v>
      </c>
      <c r="D28" s="28">
        <f>IF(AND(Table63[[#This Row],[Bonus]]&gt;10000,Table63[[#This Row],[Status]]&gt;=2),1,0)</f>
        <v>0</v>
      </c>
      <c r="E28" s="28">
        <f>IF(OR(Table63[[#This Row],[Bonus]]&gt;0,Table63[[#This Row],[Status]]=2),1,0)</f>
        <v>1</v>
      </c>
    </row>
    <row r="29" spans="1:5" x14ac:dyDescent="0.25">
      <c r="A29" t="str">
        <f>'IF IFs'!A28</f>
        <v>Harriet Harmon</v>
      </c>
      <c r="B29" s="40">
        <v>0</v>
      </c>
      <c r="C29" s="28">
        <v>1</v>
      </c>
      <c r="D29" s="28">
        <f>IF(AND(Table63[[#This Row],[Bonus]]&gt;10000,Table63[[#This Row],[Status]]&gt;=2),1,0)</f>
        <v>0</v>
      </c>
      <c r="E29" s="28">
        <f>IF(OR(Table63[[#This Row],[Bonus]]&gt;0,Table63[[#This Row],[Status]]=2),1,0)</f>
        <v>0</v>
      </c>
    </row>
    <row r="30" spans="1:5" x14ac:dyDescent="0.25">
      <c r="A30" t="str">
        <f>'IF IFs'!A29</f>
        <v>Winifred Doyle</v>
      </c>
      <c r="B30" s="40">
        <v>13335.480000000001</v>
      </c>
      <c r="C30" s="28">
        <v>3</v>
      </c>
      <c r="D30" s="28">
        <f>IF(AND(Table63[[#This Row],[Bonus]]&gt;10000,Table63[[#This Row],[Status]]&gt;=2),1,0)</f>
        <v>1</v>
      </c>
      <c r="E30" s="28">
        <f>IF(OR(Table63[[#This Row],[Bonus]]&gt;0,Table63[[#This Row],[Status]]=2),1,0)</f>
        <v>1</v>
      </c>
    </row>
    <row r="31" spans="1:5" x14ac:dyDescent="0.25">
      <c r="A31" t="str">
        <f>'IF IFs'!A30</f>
        <v>Cindy Williamson</v>
      </c>
      <c r="B31" s="40">
        <v>7431.8050000000003</v>
      </c>
      <c r="C31" s="28">
        <v>3</v>
      </c>
      <c r="D31" s="28">
        <f>IF(AND(Table63[[#This Row],[Bonus]]&gt;10000,Table63[[#This Row],[Status]]&gt;=2),1,0)</f>
        <v>0</v>
      </c>
      <c r="E31" s="28">
        <f>IF(OR(Table63[[#This Row],[Bonus]]&gt;0,Table63[[#This Row],[Status]]=2),1,0)</f>
        <v>1</v>
      </c>
    </row>
    <row r="32" spans="1:5" x14ac:dyDescent="0.25">
      <c r="A32" t="str">
        <f>'IF IFs'!A31</f>
        <v>Sheldon Barton</v>
      </c>
      <c r="B32" s="40">
        <v>0</v>
      </c>
      <c r="C32" s="28">
        <v>3</v>
      </c>
      <c r="D32" s="28">
        <f>IF(AND(Table63[[#This Row],[Bonus]]&gt;10000,Table63[[#This Row],[Status]]&gt;=2),1,0)</f>
        <v>0</v>
      </c>
      <c r="E32" s="28">
        <f>IF(OR(Table63[[#This Row],[Bonus]]&gt;0,Table63[[#This Row],[Status]]=2),1,0)</f>
        <v>0</v>
      </c>
    </row>
    <row r="33" spans="1:5" x14ac:dyDescent="0.25">
      <c r="A33" t="str">
        <f>'IF IFs'!A32</f>
        <v>Edna Manning</v>
      </c>
      <c r="B33" s="40">
        <v>0</v>
      </c>
      <c r="C33" s="28">
        <v>2</v>
      </c>
      <c r="D33" s="28">
        <f>IF(AND(Table63[[#This Row],[Bonus]]&gt;10000,Table63[[#This Row],[Status]]&gt;=2),1,0)</f>
        <v>0</v>
      </c>
      <c r="E33" s="28">
        <f>IF(OR(Table63[[#This Row],[Bonus]]&gt;0,Table63[[#This Row],[Status]]=2),1,0)</f>
        <v>1</v>
      </c>
    </row>
    <row r="34" spans="1:5" x14ac:dyDescent="0.25">
      <c r="A34" t="str">
        <f>'IF IFs'!A33</f>
        <v>Lester Dunn</v>
      </c>
      <c r="B34" s="40">
        <v>6559.96</v>
      </c>
      <c r="C34" s="28">
        <v>1</v>
      </c>
      <c r="D34" s="28">
        <f>IF(AND(Table63[[#This Row],[Bonus]]&gt;10000,Table63[[#This Row],[Status]]&gt;=2),1,0)</f>
        <v>0</v>
      </c>
      <c r="E34" s="28">
        <f>IF(OR(Table63[[#This Row],[Bonus]]&gt;0,Table63[[#This Row],[Status]]=2),1,0)</f>
        <v>1</v>
      </c>
    </row>
    <row r="35" spans="1:5" x14ac:dyDescent="0.25">
      <c r="A35" t="str">
        <f>'IF IFs'!A34</f>
        <v>Sheryl Gill</v>
      </c>
      <c r="B35" s="40">
        <v>5010.665</v>
      </c>
      <c r="C35" s="28">
        <v>3</v>
      </c>
      <c r="D35" s="28">
        <f>IF(AND(Table63[[#This Row],[Bonus]]&gt;10000,Table63[[#This Row],[Status]]&gt;=2),1,0)</f>
        <v>0</v>
      </c>
      <c r="E35" s="28">
        <f>IF(OR(Table63[[#This Row],[Bonus]]&gt;0,Table63[[#This Row],[Status]]=2),1,0)</f>
        <v>1</v>
      </c>
    </row>
    <row r="36" spans="1:5" x14ac:dyDescent="0.25">
      <c r="A36" t="str">
        <f>'IF IFs'!A35</f>
        <v>Kathy Drake</v>
      </c>
      <c r="B36" s="40">
        <v>11953.295</v>
      </c>
      <c r="C36" s="28">
        <v>1</v>
      </c>
      <c r="D36" s="28">
        <f>IF(AND(Table63[[#This Row],[Bonus]]&gt;10000,Table63[[#This Row],[Status]]&gt;=2),1,0)</f>
        <v>0</v>
      </c>
      <c r="E36" s="28">
        <f>IF(OR(Table63[[#This Row],[Bonus]]&gt;0,Table63[[#This Row],[Status]]=2),1,0)</f>
        <v>1</v>
      </c>
    </row>
    <row r="37" spans="1:5" x14ac:dyDescent="0.25">
      <c r="A37" t="str">
        <f>'IF IFs'!A36</f>
        <v>Bethany Hernandez</v>
      </c>
      <c r="B37" s="40">
        <v>10491.210000000001</v>
      </c>
      <c r="C37" s="28">
        <v>1</v>
      </c>
      <c r="D37" s="28">
        <f>IF(AND(Table63[[#This Row],[Bonus]]&gt;10000,Table63[[#This Row],[Status]]&gt;=2),1,0)</f>
        <v>0</v>
      </c>
      <c r="E37" s="28">
        <f>IF(OR(Table63[[#This Row],[Bonus]]&gt;0,Table63[[#This Row],[Status]]=2),1,0)</f>
        <v>1</v>
      </c>
    </row>
    <row r="38" spans="1:5" x14ac:dyDescent="0.25">
      <c r="A38" t="str">
        <f>'IF IFs'!A37</f>
        <v>Alvin Turner</v>
      </c>
      <c r="B38" s="40">
        <v>12478.17</v>
      </c>
      <c r="C38" s="28">
        <v>1</v>
      </c>
      <c r="D38" s="28">
        <f>IF(AND(Table63[[#This Row],[Bonus]]&gt;10000,Table63[[#This Row],[Status]]&gt;=2),1,0)</f>
        <v>0</v>
      </c>
      <c r="E38" s="28">
        <f>IF(OR(Table63[[#This Row],[Bonus]]&gt;0,Table63[[#This Row],[Status]]=2),1,0)</f>
        <v>1</v>
      </c>
    </row>
    <row r="39" spans="1:5" x14ac:dyDescent="0.25">
      <c r="A39" t="str">
        <f>'IF IFs'!A38</f>
        <v>Melba Green</v>
      </c>
      <c r="B39" s="40">
        <v>9892.3000000000011</v>
      </c>
      <c r="C39" s="28">
        <v>3</v>
      </c>
      <c r="D39" s="28">
        <f>IF(AND(Table63[[#This Row],[Bonus]]&gt;10000,Table63[[#This Row],[Status]]&gt;=2),1,0)</f>
        <v>0</v>
      </c>
      <c r="E39" s="28">
        <f>IF(OR(Table63[[#This Row],[Bonus]]&gt;0,Table63[[#This Row],[Status]]=2),1,0)</f>
        <v>1</v>
      </c>
    </row>
    <row r="40" spans="1:5" x14ac:dyDescent="0.25">
      <c r="A40" t="str">
        <f>'IF IFs'!A39</f>
        <v>Israel Hart</v>
      </c>
      <c r="B40" s="40">
        <v>0</v>
      </c>
      <c r="C40" s="28">
        <v>3</v>
      </c>
      <c r="D40" s="28">
        <f>IF(AND(Table63[[#This Row],[Bonus]]&gt;10000,Table63[[#This Row],[Status]]&gt;=2),1,0)</f>
        <v>0</v>
      </c>
      <c r="E40" s="28">
        <f>IF(OR(Table63[[#This Row],[Bonus]]&gt;0,Table63[[#This Row],[Status]]=2),1,0)</f>
        <v>0</v>
      </c>
    </row>
    <row r="41" spans="1:5" x14ac:dyDescent="0.25">
      <c r="A41" t="str">
        <f>'IF IFs'!A40</f>
        <v>Fannie Lawson</v>
      </c>
      <c r="B41" s="40">
        <v>7206.5550000000003</v>
      </c>
      <c r="C41" s="28">
        <v>1</v>
      </c>
      <c r="D41" s="28">
        <f>IF(AND(Table63[[#This Row],[Bonus]]&gt;10000,Table63[[#This Row],[Status]]&gt;=2),1,0)</f>
        <v>0</v>
      </c>
      <c r="E41" s="28">
        <f>IF(OR(Table63[[#This Row],[Bonus]]&gt;0,Table63[[#This Row],[Status]]=2),1,0)</f>
        <v>1</v>
      </c>
    </row>
    <row r="42" spans="1:5" x14ac:dyDescent="0.25">
      <c r="A42" t="str">
        <f>'IF IFs'!A41</f>
        <v>Evelyn Stevenson</v>
      </c>
      <c r="B42" s="40">
        <v>0</v>
      </c>
      <c r="C42" s="28">
        <v>1</v>
      </c>
      <c r="D42" s="28">
        <f>IF(AND(Table63[[#This Row],[Bonus]]&gt;10000,Table63[[#This Row],[Status]]&gt;=2),1,0)</f>
        <v>0</v>
      </c>
      <c r="E42" s="28">
        <f>IF(OR(Table63[[#This Row],[Bonus]]&gt;0,Table63[[#This Row],[Status]]=2),1,0)</f>
        <v>0</v>
      </c>
    </row>
    <row r="43" spans="1:5" x14ac:dyDescent="0.25">
      <c r="A43" t="str">
        <f>'IF IFs'!A42</f>
        <v>Derek Park</v>
      </c>
      <c r="B43" s="40">
        <v>0</v>
      </c>
      <c r="C43" s="28">
        <v>2</v>
      </c>
      <c r="D43" s="28">
        <f>IF(AND(Table63[[#This Row],[Bonus]]&gt;10000,Table63[[#This Row],[Status]]&gt;=2),1,0)</f>
        <v>0</v>
      </c>
      <c r="E43" s="28">
        <f>IF(OR(Table63[[#This Row],[Bonus]]&gt;0,Table63[[#This Row],[Status]]=2),1,0)</f>
        <v>1</v>
      </c>
    </row>
    <row r="44" spans="1:5" x14ac:dyDescent="0.25">
      <c r="A44" t="str">
        <f>'IF IFs'!A43</f>
        <v>Leonard Parker</v>
      </c>
      <c r="B44" s="40">
        <v>5134</v>
      </c>
      <c r="C44" s="28">
        <v>1</v>
      </c>
      <c r="D44" s="28">
        <f>IF(AND(Table63[[#This Row],[Bonus]]&gt;10000,Table63[[#This Row],[Status]]&gt;=2),1,0)</f>
        <v>0</v>
      </c>
      <c r="E44" s="28">
        <f>IF(OR(Table63[[#This Row],[Bonus]]&gt;0,Table63[[#This Row],[Status]]=2),1,0)</f>
        <v>1</v>
      </c>
    </row>
    <row r="45" spans="1:5" x14ac:dyDescent="0.25">
      <c r="A45" t="str">
        <f>'IF IFs'!A44</f>
        <v>Leon Jefferson</v>
      </c>
      <c r="B45" s="40">
        <v>16446.650000000001</v>
      </c>
      <c r="C45" s="28">
        <v>2</v>
      </c>
      <c r="D45" s="28">
        <f>IF(AND(Table63[[#This Row],[Bonus]]&gt;10000,Table63[[#This Row],[Status]]&gt;=2),1,0)</f>
        <v>1</v>
      </c>
      <c r="E45" s="28">
        <f>IF(OR(Table63[[#This Row],[Bonus]]&gt;0,Table63[[#This Row],[Status]]=2),1,0)</f>
        <v>1</v>
      </c>
    </row>
    <row r="46" spans="1:5" x14ac:dyDescent="0.25">
      <c r="A46" t="str">
        <f>'IF IFs'!A45</f>
        <v>Chad Love</v>
      </c>
      <c r="B46" s="40">
        <v>7597.3</v>
      </c>
      <c r="C46" s="28">
        <v>1</v>
      </c>
      <c r="D46" s="28">
        <f>IF(AND(Table63[[#This Row],[Bonus]]&gt;10000,Table63[[#This Row],[Status]]&gt;=2),1,0)</f>
        <v>0</v>
      </c>
      <c r="E46" s="28">
        <f>IF(OR(Table63[[#This Row],[Bonus]]&gt;0,Table63[[#This Row],[Status]]=2),1,0)</f>
        <v>1</v>
      </c>
    </row>
    <row r="47" spans="1:5" x14ac:dyDescent="0.25">
      <c r="A47" t="str">
        <f>'IF IFs'!A46</f>
        <v>Nicole Swanson</v>
      </c>
      <c r="B47" s="40">
        <v>0</v>
      </c>
      <c r="C47" s="28">
        <v>1</v>
      </c>
      <c r="D47" s="28">
        <f>IF(AND(Table63[[#This Row],[Bonus]]&gt;10000,Table63[[#This Row],[Status]]&gt;=2),1,0)</f>
        <v>0</v>
      </c>
      <c r="E47" s="28">
        <f>IF(OR(Table63[[#This Row],[Bonus]]&gt;0,Table63[[#This Row],[Status]]=2),1,0)</f>
        <v>0</v>
      </c>
    </row>
    <row r="48" spans="1:5" x14ac:dyDescent="0.25">
      <c r="A48" t="str">
        <f>'IF IFs'!A47</f>
        <v>Nicolas Ortiz</v>
      </c>
      <c r="B48" s="40">
        <v>11785.675000000001</v>
      </c>
      <c r="C48" s="28">
        <v>3</v>
      </c>
      <c r="D48" s="28">
        <f>IF(AND(Table63[[#This Row],[Bonus]]&gt;10000,Table63[[#This Row],[Status]]&gt;=2),1,0)</f>
        <v>1</v>
      </c>
      <c r="E48" s="28">
        <f>IF(OR(Table63[[#This Row],[Bonus]]&gt;0,Table63[[#This Row],[Status]]=2),1,0)</f>
        <v>1</v>
      </c>
    </row>
    <row r="49" spans="1:5" x14ac:dyDescent="0.25">
      <c r="A49" t="str">
        <f>'IF IFs'!A48</f>
        <v>Blanca Horton</v>
      </c>
      <c r="B49" s="40">
        <v>11567.905000000001</v>
      </c>
      <c r="C49" s="28">
        <v>2</v>
      </c>
      <c r="D49" s="28">
        <f>IF(AND(Table63[[#This Row],[Bonus]]&gt;10000,Table63[[#This Row],[Status]]&gt;=2),1,0)</f>
        <v>1</v>
      </c>
      <c r="E49" s="28">
        <f>IF(OR(Table63[[#This Row],[Bonus]]&gt;0,Table63[[#This Row],[Status]]=2),1,0)</f>
        <v>1</v>
      </c>
    </row>
    <row r="50" spans="1:5" x14ac:dyDescent="0.25">
      <c r="A50" t="str">
        <f>'IF IFs'!A49</f>
        <v>Maureen Chambers</v>
      </c>
      <c r="B50" s="40">
        <v>9676.8250000000007</v>
      </c>
      <c r="C50" s="28">
        <v>1</v>
      </c>
      <c r="D50" s="28">
        <f>IF(AND(Table63[[#This Row],[Bonus]]&gt;10000,Table63[[#This Row],[Status]]&gt;=2),1,0)</f>
        <v>0</v>
      </c>
      <c r="E50" s="28">
        <f>IF(OR(Table63[[#This Row],[Bonus]]&gt;0,Table63[[#This Row],[Status]]=2),1,0)</f>
        <v>1</v>
      </c>
    </row>
    <row r="51" spans="1:5" x14ac:dyDescent="0.25">
      <c r="A51" t="str">
        <f>'IF IFs'!A50</f>
        <v>Nick Lyons</v>
      </c>
      <c r="B51" s="40">
        <v>0</v>
      </c>
      <c r="C51" s="28">
        <v>3</v>
      </c>
      <c r="D51" s="28">
        <f>IF(AND(Table63[[#This Row],[Bonus]]&gt;10000,Table63[[#This Row],[Status]]&gt;=2),1,0)</f>
        <v>0</v>
      </c>
      <c r="E51" s="28">
        <f>IF(OR(Table63[[#This Row],[Bonus]]&gt;0,Table63[[#This Row],[Status]]=2),1,0)</f>
        <v>0</v>
      </c>
    </row>
    <row r="52" spans="1:5" x14ac:dyDescent="0.25">
      <c r="A52" t="str">
        <f>'IF IFs'!A51</f>
        <v>Cynthia Franklin</v>
      </c>
      <c r="B52" s="40">
        <v>16099.935000000001</v>
      </c>
      <c r="C52" s="28">
        <v>3</v>
      </c>
      <c r="D52" s="28">
        <f>IF(AND(Table63[[#This Row],[Bonus]]&gt;10000,Table63[[#This Row],[Status]]&gt;=2),1,0)</f>
        <v>1</v>
      </c>
      <c r="E52" s="28">
        <f>IF(OR(Table63[[#This Row],[Bonus]]&gt;0,Table63[[#This Row],[Status]]=2),1,0)</f>
        <v>1</v>
      </c>
    </row>
    <row r="53" spans="1:5" x14ac:dyDescent="0.25">
      <c r="A53" t="str">
        <f>'IF IFs'!A52</f>
        <v>Elmer Logan</v>
      </c>
      <c r="B53" s="40">
        <v>13261.105000000001</v>
      </c>
      <c r="C53" s="28">
        <v>1</v>
      </c>
      <c r="D53" s="28">
        <f>IF(AND(Table63[[#This Row],[Bonus]]&gt;10000,Table63[[#This Row],[Status]]&gt;=2),1,0)</f>
        <v>0</v>
      </c>
      <c r="E53" s="28">
        <f>IF(OR(Table63[[#This Row],[Bonus]]&gt;0,Table63[[#This Row],[Status]]=2),1,0)</f>
        <v>1</v>
      </c>
    </row>
    <row r="54" spans="1:5" x14ac:dyDescent="0.25">
      <c r="A54" t="str">
        <f>'IF IFs'!A53</f>
        <v>Crystal Wise</v>
      </c>
      <c r="B54" s="40">
        <v>11824.605000000001</v>
      </c>
      <c r="C54" s="28">
        <v>1</v>
      </c>
      <c r="D54" s="28">
        <f>IF(AND(Table63[[#This Row],[Bonus]]&gt;10000,Table63[[#This Row],[Status]]&gt;=2),1,0)</f>
        <v>0</v>
      </c>
      <c r="E54" s="28">
        <f>IF(OR(Table63[[#This Row],[Bonus]]&gt;0,Table63[[#This Row],[Status]]=2),1,0)</f>
        <v>1</v>
      </c>
    </row>
    <row r="55" spans="1:5" x14ac:dyDescent="0.25">
      <c r="A55" t="str">
        <f>'IF IFs'!A54</f>
        <v>Adrian Reed</v>
      </c>
      <c r="B55" s="40">
        <v>4980.7450000000008</v>
      </c>
      <c r="C55" s="28">
        <v>1</v>
      </c>
      <c r="D55" s="28">
        <f>IF(AND(Table63[[#This Row],[Bonus]]&gt;10000,Table63[[#This Row],[Status]]&gt;=2),1,0)</f>
        <v>0</v>
      </c>
      <c r="E55" s="28">
        <f>IF(OR(Table63[[#This Row],[Bonus]]&gt;0,Table63[[#This Row],[Status]]=2),1,0)</f>
        <v>1</v>
      </c>
    </row>
    <row r="56" spans="1:5" x14ac:dyDescent="0.25">
      <c r="A56" t="str">
        <f>'IF IFs'!A55</f>
        <v>Theresa Fields</v>
      </c>
      <c r="B56" s="40">
        <v>10997.045</v>
      </c>
      <c r="C56" s="28">
        <v>3</v>
      </c>
      <c r="D56" s="28">
        <f>IF(AND(Table63[[#This Row],[Bonus]]&gt;10000,Table63[[#This Row],[Status]]&gt;=2),1,0)</f>
        <v>1</v>
      </c>
      <c r="E56" s="28">
        <f>IF(OR(Table63[[#This Row],[Bonus]]&gt;0,Table63[[#This Row],[Status]]=2),1,0)</f>
        <v>1</v>
      </c>
    </row>
    <row r="57" spans="1:5" x14ac:dyDescent="0.25">
      <c r="A57" t="str">
        <f>'IF IFs'!A56</f>
        <v>Hope Hudson</v>
      </c>
      <c r="B57" s="40">
        <v>7982.01</v>
      </c>
      <c r="C57" s="28">
        <v>2</v>
      </c>
      <c r="D57" s="28">
        <f>IF(AND(Table63[[#This Row],[Bonus]]&gt;10000,Table63[[#This Row],[Status]]&gt;=2),1,0)</f>
        <v>0</v>
      </c>
      <c r="E57" s="28">
        <f>IF(OR(Table63[[#This Row],[Bonus]]&gt;0,Table63[[#This Row],[Status]]=2),1,0)</f>
        <v>1</v>
      </c>
    </row>
    <row r="58" spans="1:5" x14ac:dyDescent="0.25">
      <c r="A58" t="str">
        <f>'IF IFs'!A57</f>
        <v>Monica Copeland</v>
      </c>
      <c r="B58" s="40">
        <v>9620.8100000000013</v>
      </c>
      <c r="C58" s="28">
        <v>3</v>
      </c>
      <c r="D58" s="28">
        <f>IF(AND(Table63[[#This Row],[Bonus]]&gt;10000,Table63[[#This Row],[Status]]&gt;=2),1,0)</f>
        <v>0</v>
      </c>
      <c r="E58" s="28">
        <f>IF(OR(Table63[[#This Row],[Bonus]]&gt;0,Table63[[#This Row],[Status]]=2),1,0)</f>
        <v>1</v>
      </c>
    </row>
    <row r="59" spans="1:5" x14ac:dyDescent="0.25">
      <c r="A59" t="str">
        <f>'IF IFs'!A58</f>
        <v>Alyssa Nelson</v>
      </c>
      <c r="B59" s="40">
        <v>8606.3350000000009</v>
      </c>
      <c r="C59" s="28">
        <v>3</v>
      </c>
      <c r="D59" s="28">
        <f>IF(AND(Table63[[#This Row],[Bonus]]&gt;10000,Table63[[#This Row],[Status]]&gt;=2),1,0)</f>
        <v>0</v>
      </c>
      <c r="E59" s="28">
        <f>IF(OR(Table63[[#This Row],[Bonus]]&gt;0,Table63[[#This Row],[Status]]=2),1,0)</f>
        <v>1</v>
      </c>
    </row>
    <row r="60" spans="1:5" x14ac:dyDescent="0.25">
      <c r="A60" t="str">
        <f>'IF IFs'!A59</f>
        <v>Jan Garza</v>
      </c>
      <c r="B60" s="40">
        <v>0</v>
      </c>
      <c r="C60" s="28">
        <v>3</v>
      </c>
      <c r="D60" s="28">
        <f>IF(AND(Table63[[#This Row],[Bonus]]&gt;10000,Table63[[#This Row],[Status]]&gt;=2),1,0)</f>
        <v>0</v>
      </c>
      <c r="E60" s="28">
        <f>IF(OR(Table63[[#This Row],[Bonus]]&gt;0,Table63[[#This Row],[Status]]=2),1,0)</f>
        <v>0</v>
      </c>
    </row>
    <row r="61" spans="1:5" x14ac:dyDescent="0.25">
      <c r="A61" t="str">
        <f>'IF IFs'!A60</f>
        <v>Bridget Maldonado</v>
      </c>
      <c r="B61" s="40">
        <v>10271.91</v>
      </c>
      <c r="C61" s="28">
        <v>1</v>
      </c>
      <c r="D61" s="28">
        <f>IF(AND(Table63[[#This Row],[Bonus]]&gt;10000,Table63[[#This Row],[Status]]&gt;=2),1,0)</f>
        <v>0</v>
      </c>
      <c r="E61" s="28">
        <f>IF(OR(Table63[[#This Row],[Bonus]]&gt;0,Table63[[#This Row],[Status]]=2),1,0)</f>
        <v>1</v>
      </c>
    </row>
    <row r="62" spans="1:5" x14ac:dyDescent="0.25">
      <c r="A62" t="str">
        <f>'IF IFs'!A61</f>
        <v>Roger Marshall</v>
      </c>
      <c r="B62" s="40">
        <v>0</v>
      </c>
      <c r="C62" s="28">
        <v>2</v>
      </c>
      <c r="D62" s="28">
        <f>IF(AND(Table63[[#This Row],[Bonus]]&gt;10000,Table63[[#This Row],[Status]]&gt;=2),1,0)</f>
        <v>0</v>
      </c>
      <c r="E62" s="28">
        <f>IF(OR(Table63[[#This Row],[Bonus]]&gt;0,Table63[[#This Row],[Status]]=2),1,0)</f>
        <v>1</v>
      </c>
    </row>
    <row r="63" spans="1:5" x14ac:dyDescent="0.25">
      <c r="A63" t="str">
        <f>'IF IFs'!A62</f>
        <v>Carlos Crawford</v>
      </c>
      <c r="B63" s="40">
        <v>11701.61</v>
      </c>
      <c r="C63" s="28">
        <v>3</v>
      </c>
      <c r="D63" s="28">
        <f>IF(AND(Table63[[#This Row],[Bonus]]&gt;10000,Table63[[#This Row],[Status]]&gt;=2),1,0)</f>
        <v>1</v>
      </c>
      <c r="E63" s="28">
        <f>IF(OR(Table63[[#This Row],[Bonus]]&gt;0,Table63[[#This Row],[Status]]=2),1,0)</f>
        <v>1</v>
      </c>
    </row>
    <row r="64" spans="1:5" x14ac:dyDescent="0.25">
      <c r="A64" t="str">
        <f>'IF IFs'!A63</f>
        <v>Andre Flowers</v>
      </c>
      <c r="B64" s="40">
        <v>7900.5800000000008</v>
      </c>
      <c r="C64" s="28">
        <v>2</v>
      </c>
      <c r="D64" s="28">
        <f>IF(AND(Table63[[#This Row],[Bonus]]&gt;10000,Table63[[#This Row],[Status]]&gt;=2),1,0)</f>
        <v>0</v>
      </c>
      <c r="E64" s="28">
        <f>IF(OR(Table63[[#This Row],[Bonus]]&gt;0,Table63[[#This Row],[Status]]=2),1,0)</f>
        <v>1</v>
      </c>
    </row>
    <row r="65" spans="1:5" x14ac:dyDescent="0.25">
      <c r="A65" t="str">
        <f>'IF IFs'!A64</f>
        <v>Garry May</v>
      </c>
      <c r="B65" s="40">
        <v>7404.35</v>
      </c>
      <c r="C65" s="28">
        <v>2</v>
      </c>
      <c r="D65" s="28">
        <f>IF(AND(Table63[[#This Row],[Bonus]]&gt;10000,Table63[[#This Row],[Status]]&gt;=2),1,0)</f>
        <v>0</v>
      </c>
      <c r="E65" s="28">
        <f>IF(OR(Table63[[#This Row],[Bonus]]&gt;0,Table63[[#This Row],[Status]]=2),1,0)</f>
        <v>1</v>
      </c>
    </row>
    <row r="66" spans="1:5" x14ac:dyDescent="0.25">
      <c r="A66" t="str">
        <f>'IF IFs'!A65</f>
        <v>Luke Moran</v>
      </c>
      <c r="B66" s="40">
        <v>0</v>
      </c>
      <c r="C66" s="28">
        <v>2</v>
      </c>
      <c r="D66" s="28">
        <f>IF(AND(Table63[[#This Row],[Bonus]]&gt;10000,Table63[[#This Row],[Status]]&gt;=2),1,0)</f>
        <v>0</v>
      </c>
      <c r="E66" s="28">
        <f>IF(OR(Table63[[#This Row],[Bonus]]&gt;0,Table63[[#This Row],[Status]]=2),1,0)</f>
        <v>1</v>
      </c>
    </row>
    <row r="67" spans="1:5" x14ac:dyDescent="0.25">
      <c r="A67" t="str">
        <f>'IF IFs'!A66</f>
        <v>Guadalupe Guzman</v>
      </c>
      <c r="B67" s="40">
        <v>0</v>
      </c>
      <c r="C67" s="28">
        <v>2</v>
      </c>
      <c r="D67" s="28">
        <f>IF(AND(Table63[[#This Row],[Bonus]]&gt;10000,Table63[[#This Row],[Status]]&gt;=2),1,0)</f>
        <v>0</v>
      </c>
      <c r="E67" s="28">
        <f>IF(OR(Table63[[#This Row],[Bonus]]&gt;0,Table63[[#This Row],[Status]]=2),1,0)</f>
        <v>1</v>
      </c>
    </row>
    <row r="68" spans="1:5" x14ac:dyDescent="0.25">
      <c r="A68" t="str">
        <f>'IF IFs'!A67</f>
        <v>Brad Hicks</v>
      </c>
      <c r="B68" s="40">
        <v>0</v>
      </c>
      <c r="C68" s="28">
        <v>1</v>
      </c>
      <c r="D68" s="28">
        <f>IF(AND(Table63[[#This Row],[Bonus]]&gt;10000,Table63[[#This Row],[Status]]&gt;=2),1,0)</f>
        <v>0</v>
      </c>
      <c r="E68" s="28">
        <f>IF(OR(Table63[[#This Row],[Bonus]]&gt;0,Table63[[#This Row],[Status]]=2),1,0)</f>
        <v>0</v>
      </c>
    </row>
    <row r="69" spans="1:5" x14ac:dyDescent="0.25">
      <c r="A69" t="str">
        <f>'IF IFs'!A68</f>
        <v>Dewey Black</v>
      </c>
      <c r="B69" s="40">
        <v>11727.79</v>
      </c>
      <c r="C69" s="28">
        <v>1</v>
      </c>
      <c r="D69" s="28">
        <f>IF(AND(Table63[[#This Row],[Bonus]]&gt;10000,Table63[[#This Row],[Status]]&gt;=2),1,0)</f>
        <v>0</v>
      </c>
      <c r="E69" s="28">
        <f>IF(OR(Table63[[#This Row],[Bonus]]&gt;0,Table63[[#This Row],[Status]]=2),1,0)</f>
        <v>1</v>
      </c>
    </row>
    <row r="70" spans="1:5" x14ac:dyDescent="0.25">
      <c r="A70" t="str">
        <f>'IF IFs'!A69</f>
        <v>Ricky Lloyd</v>
      </c>
      <c r="B70" s="40">
        <v>5995.9850000000006</v>
      </c>
      <c r="C70" s="28">
        <v>1</v>
      </c>
      <c r="D70" s="28">
        <f>IF(AND(Table63[[#This Row],[Bonus]]&gt;10000,Table63[[#This Row],[Status]]&gt;=2),1,0)</f>
        <v>0</v>
      </c>
      <c r="E70" s="28">
        <f>IF(OR(Table63[[#This Row],[Bonus]]&gt;0,Table63[[#This Row],[Status]]=2),1,0)</f>
        <v>1</v>
      </c>
    </row>
    <row r="71" spans="1:5" x14ac:dyDescent="0.25">
      <c r="A71" t="str">
        <f>'IF IFs'!A70</f>
        <v>Marvin Moody</v>
      </c>
      <c r="B71" s="40">
        <v>9828.0400000000009</v>
      </c>
      <c r="C71" s="28">
        <v>1</v>
      </c>
      <c r="D71" s="28">
        <f>IF(AND(Table63[[#This Row],[Bonus]]&gt;10000,Table63[[#This Row],[Status]]&gt;=2),1,0)</f>
        <v>0</v>
      </c>
      <c r="E71" s="28">
        <f>IF(OR(Table63[[#This Row],[Bonus]]&gt;0,Table63[[#This Row],[Status]]=2),1,0)</f>
        <v>1</v>
      </c>
    </row>
    <row r="72" spans="1:5" x14ac:dyDescent="0.25">
      <c r="A72" t="str">
        <f>'IF IFs'!A71</f>
        <v>Freddie Scott</v>
      </c>
      <c r="B72" s="40">
        <v>0</v>
      </c>
      <c r="C72" s="28">
        <v>3</v>
      </c>
      <c r="D72" s="28">
        <f>IF(AND(Table63[[#This Row],[Bonus]]&gt;10000,Table63[[#This Row],[Status]]&gt;=2),1,0)</f>
        <v>0</v>
      </c>
      <c r="E72" s="28">
        <f>IF(OR(Table63[[#This Row],[Bonus]]&gt;0,Table63[[#This Row],[Status]]=2),1,0)</f>
        <v>0</v>
      </c>
    </row>
    <row r="73" spans="1:5" x14ac:dyDescent="0.25">
      <c r="A73" t="str">
        <f>'IF IFs'!A72</f>
        <v>Alicia Gomez</v>
      </c>
      <c r="B73" s="40">
        <v>10687.985000000001</v>
      </c>
      <c r="C73" s="28">
        <v>3</v>
      </c>
      <c r="D73" s="28">
        <f>IF(AND(Table63[[#This Row],[Bonus]]&gt;10000,Table63[[#This Row],[Status]]&gt;=2),1,0)</f>
        <v>1</v>
      </c>
      <c r="E73" s="28">
        <f>IF(OR(Table63[[#This Row],[Bonus]]&gt;0,Table63[[#This Row],[Status]]=2),1,0)</f>
        <v>1</v>
      </c>
    </row>
    <row r="74" spans="1:5" x14ac:dyDescent="0.25">
      <c r="A74" t="str">
        <f>'IF IFs'!A73</f>
        <v>Sheila Mitchell</v>
      </c>
      <c r="B74" s="40">
        <v>13148.395</v>
      </c>
      <c r="C74" s="28">
        <v>2</v>
      </c>
      <c r="D74" s="28">
        <f>IF(AND(Table63[[#This Row],[Bonus]]&gt;10000,Table63[[#This Row],[Status]]&gt;=2),1,0)</f>
        <v>1</v>
      </c>
      <c r="E74" s="28">
        <f>IF(OR(Table63[[#This Row],[Bonus]]&gt;0,Table63[[#This Row],[Status]]=2),1,0)</f>
        <v>1</v>
      </c>
    </row>
    <row r="75" spans="1:5" x14ac:dyDescent="0.25">
      <c r="A75" t="str">
        <f>'IF IFs'!A74</f>
        <v>Rachel Brooks</v>
      </c>
      <c r="B75" s="40">
        <v>0</v>
      </c>
      <c r="C75" s="28">
        <v>1</v>
      </c>
      <c r="D75" s="28">
        <f>IF(AND(Table63[[#This Row],[Bonus]]&gt;10000,Table63[[#This Row],[Status]]&gt;=2),1,0)</f>
        <v>0</v>
      </c>
      <c r="E75" s="28">
        <f>IF(OR(Table63[[#This Row],[Bonus]]&gt;0,Table63[[#This Row],[Status]]=2),1,0)</f>
        <v>0</v>
      </c>
    </row>
    <row r="76" spans="1:5" x14ac:dyDescent="0.25">
      <c r="A76" t="str">
        <f>'IF IFs'!A75</f>
        <v>Tony Ramirez</v>
      </c>
      <c r="B76" s="40">
        <v>11092.245000000001</v>
      </c>
      <c r="C76" s="28">
        <v>2</v>
      </c>
      <c r="D76" s="28">
        <f>IF(AND(Table63[[#This Row],[Bonus]]&gt;10000,Table63[[#This Row],[Status]]&gt;=2),1,0)</f>
        <v>1</v>
      </c>
      <c r="E76" s="28">
        <f>IF(OR(Table63[[#This Row],[Bonus]]&gt;0,Table63[[#This Row],[Status]]=2),1,0)</f>
        <v>1</v>
      </c>
    </row>
    <row r="77" spans="1:5" x14ac:dyDescent="0.25">
      <c r="A77" t="str">
        <f>'IF IFs'!A76</f>
        <v>Horace Payne</v>
      </c>
      <c r="B77" s="40">
        <v>10929.895</v>
      </c>
      <c r="C77" s="28">
        <v>3</v>
      </c>
      <c r="D77" s="28">
        <f>IF(AND(Table63[[#This Row],[Bonus]]&gt;10000,Table63[[#This Row],[Status]]&gt;=2),1,0)</f>
        <v>1</v>
      </c>
      <c r="E77" s="28">
        <f>IF(OR(Table63[[#This Row],[Bonus]]&gt;0,Table63[[#This Row],[Status]]=2),1,0)</f>
        <v>1</v>
      </c>
    </row>
    <row r="78" spans="1:5" x14ac:dyDescent="0.25">
      <c r="A78" t="str">
        <f>'IF IFs'!A77</f>
        <v>Virginia Kelley</v>
      </c>
      <c r="B78" s="40">
        <v>0</v>
      </c>
      <c r="C78" s="28">
        <v>3</v>
      </c>
      <c r="D78" s="28">
        <f>IF(AND(Table63[[#This Row],[Bonus]]&gt;10000,Table63[[#This Row],[Status]]&gt;=2),1,0)</f>
        <v>0</v>
      </c>
      <c r="E78" s="28">
        <f>IF(OR(Table63[[#This Row],[Bonus]]&gt;0,Table63[[#This Row],[Status]]=2),1,0)</f>
        <v>0</v>
      </c>
    </row>
    <row r="79" spans="1:5" x14ac:dyDescent="0.25">
      <c r="A79" t="str">
        <f>'IF IFs'!A78</f>
        <v>Jason Cain</v>
      </c>
      <c r="B79" s="40">
        <v>8634.7250000000004</v>
      </c>
      <c r="C79" s="28">
        <v>1</v>
      </c>
      <c r="D79" s="28">
        <f>IF(AND(Table63[[#This Row],[Bonus]]&gt;10000,Table63[[#This Row],[Status]]&gt;=2),1,0)</f>
        <v>0</v>
      </c>
      <c r="E79" s="28">
        <f>IF(OR(Table63[[#This Row],[Bonus]]&gt;0,Table63[[#This Row],[Status]]=2),1,0)</f>
        <v>1</v>
      </c>
    </row>
    <row r="80" spans="1:5" x14ac:dyDescent="0.25">
      <c r="A80" t="str">
        <f>'IF IFs'!A79</f>
        <v>Toni Bush</v>
      </c>
      <c r="B80" s="40">
        <v>0</v>
      </c>
      <c r="C80" s="28">
        <v>2</v>
      </c>
      <c r="D80" s="28">
        <f>IF(AND(Table63[[#This Row],[Bonus]]&gt;10000,Table63[[#This Row],[Status]]&gt;=2),1,0)</f>
        <v>0</v>
      </c>
      <c r="E80" s="28">
        <f>IF(OR(Table63[[#This Row],[Bonus]]&gt;0,Table63[[#This Row],[Status]]=2),1,0)</f>
        <v>1</v>
      </c>
    </row>
    <row r="81" spans="1:5" x14ac:dyDescent="0.25">
      <c r="A81" t="str">
        <f>'IF IFs'!A80</f>
        <v>Laverne Waters</v>
      </c>
      <c r="B81" s="40">
        <v>12322.535000000002</v>
      </c>
      <c r="C81" s="28">
        <v>2</v>
      </c>
      <c r="D81" s="28">
        <f>IF(AND(Table63[[#This Row],[Bonus]]&gt;10000,Table63[[#This Row],[Status]]&gt;=2),1,0)</f>
        <v>1</v>
      </c>
      <c r="E81" s="28">
        <f>IF(OR(Table63[[#This Row],[Bonus]]&gt;0,Table63[[#This Row],[Status]]=2),1,0)</f>
        <v>1</v>
      </c>
    </row>
    <row r="82" spans="1:5" x14ac:dyDescent="0.25">
      <c r="A82" t="str">
        <f>'IF IFs'!A81</f>
        <v>Russell Cortez</v>
      </c>
      <c r="B82" s="40">
        <v>11417.965</v>
      </c>
      <c r="C82" s="28">
        <v>2</v>
      </c>
      <c r="D82" s="28">
        <f>IF(AND(Table63[[#This Row],[Bonus]]&gt;10000,Table63[[#This Row],[Status]]&gt;=2),1,0)</f>
        <v>1</v>
      </c>
      <c r="E82" s="28">
        <f>IF(OR(Table63[[#This Row],[Bonus]]&gt;0,Table63[[#This Row],[Status]]=2),1,0)</f>
        <v>1</v>
      </c>
    </row>
    <row r="83" spans="1:5" x14ac:dyDescent="0.25">
      <c r="A83" t="str">
        <f>'IF IFs'!A82</f>
        <v>Adam Myers</v>
      </c>
      <c r="B83" s="40">
        <v>12370.475</v>
      </c>
      <c r="C83" s="28">
        <v>3</v>
      </c>
      <c r="D83" s="28">
        <f>IF(AND(Table63[[#This Row],[Bonus]]&gt;10000,Table63[[#This Row],[Status]]&gt;=2),1,0)</f>
        <v>1</v>
      </c>
      <c r="E83" s="28">
        <f>IF(OR(Table63[[#This Row],[Bonus]]&gt;0,Table63[[#This Row],[Status]]=2),1,0)</f>
        <v>1</v>
      </c>
    </row>
    <row r="84" spans="1:5" x14ac:dyDescent="0.25">
      <c r="A84" t="str">
        <f>'IF IFs'!A83</f>
        <v>Katherine Vargas</v>
      </c>
      <c r="B84" s="40">
        <v>0</v>
      </c>
      <c r="C84" s="28">
        <v>3</v>
      </c>
      <c r="D84" s="28">
        <f>IF(AND(Table63[[#This Row],[Bonus]]&gt;10000,Table63[[#This Row],[Status]]&gt;=2),1,0)</f>
        <v>0</v>
      </c>
      <c r="E84" s="28">
        <f>IF(OR(Table63[[#This Row],[Bonus]]&gt;0,Table63[[#This Row],[Status]]=2),1,0)</f>
        <v>0</v>
      </c>
    </row>
    <row r="85" spans="1:5" x14ac:dyDescent="0.25">
      <c r="A85" t="str">
        <f>'IF IFs'!A84</f>
        <v>Warren Morton</v>
      </c>
      <c r="B85" s="40">
        <v>4421.87</v>
      </c>
      <c r="C85" s="28">
        <v>2</v>
      </c>
      <c r="D85" s="28">
        <f>IF(AND(Table63[[#This Row],[Bonus]]&gt;10000,Table63[[#This Row],[Status]]&gt;=2),1,0)</f>
        <v>0</v>
      </c>
      <c r="E85" s="28">
        <f>IF(OR(Table63[[#This Row],[Bonus]]&gt;0,Table63[[#This Row],[Status]]=2),1,0)</f>
        <v>1</v>
      </c>
    </row>
    <row r="86" spans="1:5" x14ac:dyDescent="0.25">
      <c r="A86" t="str">
        <f>'IF IFs'!A85</f>
        <v>Julio Sutton</v>
      </c>
      <c r="B86" s="40">
        <v>6954.6150000000007</v>
      </c>
      <c r="C86" s="28">
        <v>1</v>
      </c>
      <c r="D86" s="28">
        <f>IF(AND(Table63[[#This Row],[Bonus]]&gt;10000,Table63[[#This Row],[Status]]&gt;=2),1,0)</f>
        <v>0</v>
      </c>
      <c r="E86" s="28">
        <f>IF(OR(Table63[[#This Row],[Bonus]]&gt;0,Table63[[#This Row],[Status]]=2),1,0)</f>
        <v>1</v>
      </c>
    </row>
    <row r="87" spans="1:5" x14ac:dyDescent="0.25">
      <c r="A87" t="str">
        <f>'IF IFs'!A86</f>
        <v>Wilson Wilson</v>
      </c>
      <c r="B87" s="40">
        <v>9755.9600000000009</v>
      </c>
      <c r="C87" s="28">
        <v>2</v>
      </c>
      <c r="D87" s="28">
        <f>IF(AND(Table63[[#This Row],[Bonus]]&gt;10000,Table63[[#This Row],[Status]]&gt;=2),1,0)</f>
        <v>0</v>
      </c>
      <c r="E87" s="28">
        <f>IF(OR(Table63[[#This Row],[Bonus]]&gt;0,Table63[[#This Row],[Status]]=2),1,0)</f>
        <v>1</v>
      </c>
    </row>
    <row r="88" spans="1:5" x14ac:dyDescent="0.25">
      <c r="A88" t="str">
        <f>'IF IFs'!A87</f>
        <v>Ted Potter</v>
      </c>
      <c r="B88" s="40">
        <v>0</v>
      </c>
      <c r="C88" s="28">
        <v>3</v>
      </c>
      <c r="D88" s="28">
        <f>IF(AND(Table63[[#This Row],[Bonus]]&gt;10000,Table63[[#This Row],[Status]]&gt;=2),1,0)</f>
        <v>0</v>
      </c>
      <c r="E88" s="28">
        <f>IF(OR(Table63[[#This Row],[Bonus]]&gt;0,Table63[[#This Row],[Status]]=2),1,0)</f>
        <v>0</v>
      </c>
    </row>
    <row r="89" spans="1:5" x14ac:dyDescent="0.25">
      <c r="A89" t="str">
        <f>'IF IFs'!A88</f>
        <v>Mercedes Mccarthy</v>
      </c>
      <c r="B89" s="40">
        <v>11839.055</v>
      </c>
      <c r="C89" s="28">
        <v>2</v>
      </c>
      <c r="D89" s="28">
        <f>IF(AND(Table63[[#This Row],[Bonus]]&gt;10000,Table63[[#This Row],[Status]]&gt;=2),1,0)</f>
        <v>1</v>
      </c>
      <c r="E89" s="28">
        <f>IF(OR(Table63[[#This Row],[Bonus]]&gt;0,Table63[[#This Row],[Status]]=2),1,0)</f>
        <v>1</v>
      </c>
    </row>
    <row r="90" spans="1:5" x14ac:dyDescent="0.25">
      <c r="A90" t="str">
        <f>'IF IFs'!A89</f>
        <v>Franklin Delgado</v>
      </c>
      <c r="B90" s="40">
        <v>0</v>
      </c>
      <c r="C90" s="28">
        <v>1</v>
      </c>
      <c r="D90" s="28">
        <f>IF(AND(Table63[[#This Row],[Bonus]]&gt;10000,Table63[[#This Row],[Status]]&gt;=2),1,0)</f>
        <v>0</v>
      </c>
      <c r="E90" s="28">
        <f>IF(OR(Table63[[#This Row],[Bonus]]&gt;0,Table63[[#This Row],[Status]]=2),1,0)</f>
        <v>0</v>
      </c>
    </row>
    <row r="91" spans="1:5" x14ac:dyDescent="0.25">
      <c r="A91" t="str">
        <f>'IF IFs'!A90</f>
        <v>Sean Frazier</v>
      </c>
      <c r="B91" s="40">
        <v>9428.4549999999999</v>
      </c>
      <c r="C91" s="28">
        <v>1</v>
      </c>
      <c r="D91" s="28">
        <f>IF(AND(Table63[[#This Row],[Bonus]]&gt;10000,Table63[[#This Row],[Status]]&gt;=2),1,0)</f>
        <v>0</v>
      </c>
      <c r="E91" s="28">
        <f>IF(OR(Table63[[#This Row],[Bonus]]&gt;0,Table63[[#This Row],[Status]]=2),1,0)</f>
        <v>1</v>
      </c>
    </row>
    <row r="92" spans="1:5" x14ac:dyDescent="0.25">
      <c r="A92" t="str">
        <f>'IF IFs'!A91</f>
        <v>Leroy Bowen</v>
      </c>
      <c r="B92" s="40">
        <v>8810.25</v>
      </c>
      <c r="C92" s="28">
        <v>2</v>
      </c>
      <c r="D92" s="28">
        <f>IF(AND(Table63[[#This Row],[Bonus]]&gt;10000,Table63[[#This Row],[Status]]&gt;=2),1,0)</f>
        <v>0</v>
      </c>
      <c r="E92" s="28">
        <f>IF(OR(Table63[[#This Row],[Bonus]]&gt;0,Table63[[#This Row],[Status]]=2),1,0)</f>
        <v>1</v>
      </c>
    </row>
    <row r="93" spans="1:5" x14ac:dyDescent="0.25">
      <c r="A93" t="str">
        <f>'IF IFs'!A92</f>
        <v>Felipe Wheeler</v>
      </c>
      <c r="B93" s="40">
        <v>0</v>
      </c>
      <c r="C93" s="28">
        <v>2</v>
      </c>
      <c r="D93" s="28">
        <f>IF(AND(Table63[[#This Row],[Bonus]]&gt;10000,Table63[[#This Row],[Status]]&gt;=2),1,0)</f>
        <v>0</v>
      </c>
      <c r="E93" s="28">
        <f>IF(OR(Table63[[#This Row],[Bonus]]&gt;0,Table63[[#This Row],[Status]]=2),1,0)</f>
        <v>1</v>
      </c>
    </row>
    <row r="94" spans="1:5" x14ac:dyDescent="0.25">
      <c r="A94" t="str">
        <f>'IF IFs'!A93</f>
        <v>Meghan Quinn</v>
      </c>
      <c r="B94" s="40">
        <v>14201.12</v>
      </c>
      <c r="C94" s="28">
        <v>1</v>
      </c>
      <c r="D94" s="28">
        <f>IF(AND(Table63[[#This Row],[Bonus]]&gt;10000,Table63[[#This Row],[Status]]&gt;=2),1,0)</f>
        <v>0</v>
      </c>
      <c r="E94" s="28">
        <f>IF(OR(Table63[[#This Row],[Bonus]]&gt;0,Table63[[#This Row],[Status]]=2),1,0)</f>
        <v>1</v>
      </c>
    </row>
    <row r="95" spans="1:5" x14ac:dyDescent="0.25">
      <c r="A95" t="str">
        <f>'IF IFs'!A94</f>
        <v>Flora Barnes</v>
      </c>
      <c r="B95" s="40">
        <v>0</v>
      </c>
      <c r="C95" s="28">
        <v>3</v>
      </c>
      <c r="D95" s="28">
        <f>IF(AND(Table63[[#This Row],[Bonus]]&gt;10000,Table63[[#This Row],[Status]]&gt;=2),1,0)</f>
        <v>0</v>
      </c>
      <c r="E95" s="28">
        <f>IF(OR(Table63[[#This Row],[Bonus]]&gt;0,Table63[[#This Row],[Status]]=2),1,0)</f>
        <v>0</v>
      </c>
    </row>
    <row r="96" spans="1:5" x14ac:dyDescent="0.25">
      <c r="A96" t="str">
        <f>'IF IFs'!A95</f>
        <v>Roman Cummings</v>
      </c>
      <c r="B96" s="40">
        <v>16427.014999999999</v>
      </c>
      <c r="C96" s="28">
        <v>3</v>
      </c>
      <c r="D96" s="28">
        <f>IF(AND(Table63[[#This Row],[Bonus]]&gt;10000,Table63[[#This Row],[Status]]&gt;=2),1,0)</f>
        <v>1</v>
      </c>
      <c r="E96" s="28">
        <f>IF(OR(Table63[[#This Row],[Bonus]]&gt;0,Table63[[#This Row],[Status]]=2),1,0)</f>
        <v>1</v>
      </c>
    </row>
    <row r="97" spans="1:5" x14ac:dyDescent="0.25">
      <c r="A97" t="str">
        <f>'IF IFs'!A96</f>
        <v>Henrietta Hayes</v>
      </c>
      <c r="B97" s="40">
        <v>10710.595000000001</v>
      </c>
      <c r="C97" s="28">
        <v>1</v>
      </c>
      <c r="D97" s="28">
        <f>IF(AND(Table63[[#This Row],[Bonus]]&gt;10000,Table63[[#This Row],[Status]]&gt;=2),1,0)</f>
        <v>0</v>
      </c>
      <c r="E97" s="28">
        <f>IF(OR(Table63[[#This Row],[Bonus]]&gt;0,Table63[[#This Row],[Status]]=2),1,0)</f>
        <v>1</v>
      </c>
    </row>
    <row r="98" spans="1:5" x14ac:dyDescent="0.25">
      <c r="A98" t="str">
        <f>'IF IFs'!A97</f>
        <v>Lorenzo Walsh</v>
      </c>
      <c r="B98" s="40">
        <v>0</v>
      </c>
      <c r="C98" s="28">
        <v>2</v>
      </c>
      <c r="D98" s="28">
        <f>IF(AND(Table63[[#This Row],[Bonus]]&gt;10000,Table63[[#This Row],[Status]]&gt;=2),1,0)</f>
        <v>0</v>
      </c>
      <c r="E98" s="28">
        <f>IF(OR(Table63[[#This Row],[Bonus]]&gt;0,Table63[[#This Row],[Status]]=2),1,0)</f>
        <v>1</v>
      </c>
    </row>
    <row r="99" spans="1:5" x14ac:dyDescent="0.25">
      <c r="A99" t="str">
        <f>'IF IFs'!A98</f>
        <v>Willie Sparks</v>
      </c>
      <c r="B99" s="40">
        <v>0</v>
      </c>
      <c r="C99" s="28">
        <v>3</v>
      </c>
      <c r="D99" s="28">
        <f>IF(AND(Table63[[#This Row],[Bonus]]&gt;10000,Table63[[#This Row],[Status]]&gt;=2),1,0)</f>
        <v>0</v>
      </c>
      <c r="E99" s="28">
        <f>IF(OR(Table63[[#This Row],[Bonus]]&gt;0,Table63[[#This Row],[Status]]=2),1,0)</f>
        <v>0</v>
      </c>
    </row>
    <row r="100" spans="1:5" x14ac:dyDescent="0.25">
      <c r="A100" t="str">
        <f>'IF IFs'!A99</f>
        <v>Laurie Lynch</v>
      </c>
      <c r="B100" s="40">
        <v>9685.6650000000009</v>
      </c>
      <c r="C100" s="28">
        <v>2</v>
      </c>
      <c r="D100" s="28">
        <f>IF(AND(Table63[[#This Row],[Bonus]]&gt;10000,Table63[[#This Row],[Status]]&gt;=2),1,0)</f>
        <v>0</v>
      </c>
      <c r="E100" s="28">
        <f>IF(OR(Table63[[#This Row],[Bonus]]&gt;0,Table63[[#This Row],[Status]]=2),1,0)</f>
        <v>1</v>
      </c>
    </row>
    <row r="101" spans="1:5" x14ac:dyDescent="0.25">
      <c r="A101" t="str">
        <f>'IF IFs'!A100</f>
        <v>Caroline Schwartz</v>
      </c>
      <c r="B101" s="40">
        <v>8398.68</v>
      </c>
      <c r="C101" s="28">
        <v>2</v>
      </c>
      <c r="D101" s="28">
        <f>IF(AND(Table63[[#This Row],[Bonus]]&gt;10000,Table63[[#This Row],[Status]]&gt;=2),1,0)</f>
        <v>0</v>
      </c>
      <c r="E101" s="28">
        <f>IF(OR(Table63[[#This Row],[Bonus]]&gt;0,Table63[[#This Row],[Status]]=2),1,0)</f>
        <v>1</v>
      </c>
    </row>
    <row r="102" spans="1:5" x14ac:dyDescent="0.25">
      <c r="A102" t="str">
        <f>'IF IFs'!A101</f>
        <v>Gloria Hunter</v>
      </c>
      <c r="B102" s="40">
        <v>6377.1250000000009</v>
      </c>
      <c r="C102" s="28">
        <v>1</v>
      </c>
      <c r="D102" s="28">
        <f>IF(AND(Table63[[#This Row],[Bonus]]&gt;10000,Table63[[#This Row],[Status]]&gt;=2),1,0)</f>
        <v>0</v>
      </c>
      <c r="E102" s="28">
        <f>IF(OR(Table63[[#This Row],[Bonus]]&gt;0,Table63[[#This Row],[Status]]=2),1,0)</f>
        <v>1</v>
      </c>
    </row>
    <row r="103" spans="1:5" x14ac:dyDescent="0.25">
      <c r="A103" t="str">
        <f>'IF IFs'!A102</f>
        <v>Lindsey Bennett</v>
      </c>
      <c r="B103" s="40">
        <v>10468.685000000001</v>
      </c>
      <c r="C103" s="28">
        <v>1</v>
      </c>
      <c r="D103" s="28">
        <f>IF(AND(Table63[[#This Row],[Bonus]]&gt;10000,Table63[[#This Row],[Status]]&gt;=2),1,0)</f>
        <v>0</v>
      </c>
      <c r="E103" s="28">
        <f>IF(OR(Table63[[#This Row],[Bonus]]&gt;0,Table63[[#This Row],[Status]]=2),1,0)</f>
        <v>1</v>
      </c>
    </row>
    <row r="104" spans="1:5" x14ac:dyDescent="0.25">
      <c r="A104" t="str">
        <f>'IF IFs'!A103</f>
        <v>Ebony Moore</v>
      </c>
      <c r="B104" s="40">
        <v>0</v>
      </c>
      <c r="C104" s="28">
        <v>2</v>
      </c>
      <c r="D104" s="28">
        <f>IF(AND(Table63[[#This Row],[Bonus]]&gt;10000,Table63[[#This Row],[Status]]&gt;=2),1,0)</f>
        <v>0</v>
      </c>
      <c r="E104" s="28">
        <f>IF(OR(Table63[[#This Row],[Bonus]]&gt;0,Table63[[#This Row],[Status]]=2),1,0)</f>
        <v>1</v>
      </c>
    </row>
    <row r="105" spans="1:5" x14ac:dyDescent="0.25">
      <c r="A105" t="str">
        <f>'IF IFs'!A104</f>
        <v>Allison Roy</v>
      </c>
      <c r="B105" s="40">
        <v>11483.585000000001</v>
      </c>
      <c r="C105" s="28">
        <v>2</v>
      </c>
      <c r="D105" s="28">
        <f>IF(AND(Table63[[#This Row],[Bonus]]&gt;10000,Table63[[#This Row],[Status]]&gt;=2),1,0)</f>
        <v>1</v>
      </c>
      <c r="E105" s="28">
        <f>IF(OR(Table63[[#This Row],[Bonus]]&gt;0,Table63[[#This Row],[Status]]=2),1,0)</f>
        <v>1</v>
      </c>
    </row>
    <row r="106" spans="1:5" x14ac:dyDescent="0.25">
      <c r="A106" t="str">
        <f>'IF IFs'!A105</f>
        <v>Beulah Robbins</v>
      </c>
      <c r="B106" s="40">
        <v>14040.470000000001</v>
      </c>
      <c r="C106" s="28">
        <v>1</v>
      </c>
      <c r="D106" s="28">
        <f>IF(AND(Table63[[#This Row],[Bonus]]&gt;10000,Table63[[#This Row],[Status]]&gt;=2),1,0)</f>
        <v>0</v>
      </c>
      <c r="E106" s="28">
        <f>IF(OR(Table63[[#This Row],[Bonus]]&gt;0,Table63[[#This Row],[Status]]=2),1,0)</f>
        <v>1</v>
      </c>
    </row>
    <row r="107" spans="1:5" x14ac:dyDescent="0.25">
      <c r="A107" t="str">
        <f>'IF IFs'!A106</f>
        <v>Sheldon Harris</v>
      </c>
      <c r="B107" s="40">
        <v>8734.5150000000012</v>
      </c>
      <c r="C107" s="28">
        <v>2</v>
      </c>
      <c r="D107" s="28">
        <f>IF(AND(Table63[[#This Row],[Bonus]]&gt;10000,Table63[[#This Row],[Status]]&gt;=2),1,0)</f>
        <v>0</v>
      </c>
      <c r="E107" s="28">
        <f>IF(OR(Table63[[#This Row],[Bonus]]&gt;0,Table63[[#This Row],[Status]]=2),1,0)</f>
        <v>1</v>
      </c>
    </row>
    <row r="108" spans="1:5" x14ac:dyDescent="0.25">
      <c r="A108" t="str">
        <f>'IF IFs'!A107</f>
        <v>Heather Vega</v>
      </c>
      <c r="B108" s="40">
        <v>12364.865000000002</v>
      </c>
      <c r="C108" s="28">
        <v>1</v>
      </c>
      <c r="D108" s="28">
        <f>IF(AND(Table63[[#This Row],[Bonus]]&gt;10000,Table63[[#This Row],[Status]]&gt;=2),1,0)</f>
        <v>0</v>
      </c>
      <c r="E108" s="28">
        <f>IF(OR(Table63[[#This Row],[Bonus]]&gt;0,Table63[[#This Row],[Status]]=2),1,0)</f>
        <v>1</v>
      </c>
    </row>
    <row r="109" spans="1:5" x14ac:dyDescent="0.25">
      <c r="A109" t="str">
        <f>'IF IFs'!A108</f>
        <v>Edward Newman</v>
      </c>
      <c r="B109" s="40">
        <v>0</v>
      </c>
      <c r="C109" s="28">
        <v>1</v>
      </c>
      <c r="D109" s="28">
        <f>IF(AND(Table63[[#This Row],[Bonus]]&gt;10000,Table63[[#This Row],[Status]]&gt;=2),1,0)</f>
        <v>0</v>
      </c>
      <c r="E109" s="28">
        <f>IF(OR(Table63[[#This Row],[Bonus]]&gt;0,Table63[[#This Row],[Status]]=2),1,0)</f>
        <v>0</v>
      </c>
    </row>
    <row r="110" spans="1:5" x14ac:dyDescent="0.25">
      <c r="A110" t="str">
        <f>'IF IFs'!A109</f>
        <v>Beverly Baker</v>
      </c>
      <c r="B110" s="40">
        <v>0</v>
      </c>
      <c r="C110" s="28">
        <v>1</v>
      </c>
      <c r="D110" s="28">
        <f>IF(AND(Table63[[#This Row],[Bonus]]&gt;10000,Table63[[#This Row],[Status]]&gt;=2),1,0)</f>
        <v>0</v>
      </c>
      <c r="E110" s="28">
        <f>IF(OR(Table63[[#This Row],[Bonus]]&gt;0,Table63[[#This Row],[Status]]=2),1,0)</f>
        <v>0</v>
      </c>
    </row>
    <row r="111" spans="1:5" x14ac:dyDescent="0.25">
      <c r="A111" t="str">
        <f>'IF IFs'!A110</f>
        <v>Megan Richards</v>
      </c>
      <c r="B111" s="40">
        <v>8250.1850000000013</v>
      </c>
      <c r="C111" s="28">
        <v>1</v>
      </c>
      <c r="D111" s="28">
        <f>IF(AND(Table63[[#This Row],[Bonus]]&gt;10000,Table63[[#This Row],[Status]]&gt;=2),1,0)</f>
        <v>0</v>
      </c>
      <c r="E111" s="28">
        <f>IF(OR(Table63[[#This Row],[Bonus]]&gt;0,Table63[[#This Row],[Status]]=2),1,0)</f>
        <v>1</v>
      </c>
    </row>
    <row r="112" spans="1:5" x14ac:dyDescent="0.25">
      <c r="A112" t="str">
        <f>'IF IFs'!A111</f>
        <v>Verna Jefferson</v>
      </c>
      <c r="B112" s="40">
        <v>9368.02</v>
      </c>
      <c r="C112" s="28">
        <v>1</v>
      </c>
      <c r="D112" s="28">
        <f>IF(AND(Table63[[#This Row],[Bonus]]&gt;10000,Table63[[#This Row],[Status]]&gt;=2),1,0)</f>
        <v>0</v>
      </c>
      <c r="E112" s="28">
        <f>IF(OR(Table63[[#This Row],[Bonus]]&gt;0,Table63[[#This Row],[Status]]=2),1,0)</f>
        <v>1</v>
      </c>
    </row>
    <row r="113" spans="1:5" x14ac:dyDescent="0.25">
      <c r="A113" t="str">
        <f>'IF IFs'!A112</f>
        <v>Dwight Cummings</v>
      </c>
      <c r="B113" s="40">
        <v>7372.8150000000005</v>
      </c>
      <c r="C113" s="28">
        <v>3</v>
      </c>
      <c r="D113" s="28">
        <f>IF(AND(Table63[[#This Row],[Bonus]]&gt;10000,Table63[[#This Row],[Status]]&gt;=2),1,0)</f>
        <v>0</v>
      </c>
      <c r="E113" s="28">
        <f>IF(OR(Table63[[#This Row],[Bonus]]&gt;0,Table63[[#This Row],[Status]]=2),1,0)</f>
        <v>1</v>
      </c>
    </row>
    <row r="114" spans="1:5" x14ac:dyDescent="0.25">
      <c r="A114" t="str">
        <f>'IF IFs'!A113</f>
        <v>Albert Figueroa</v>
      </c>
      <c r="B114" s="40">
        <v>12017.810000000001</v>
      </c>
      <c r="C114" s="28">
        <v>3</v>
      </c>
      <c r="D114" s="28">
        <f>IF(AND(Table63[[#This Row],[Bonus]]&gt;10000,Table63[[#This Row],[Status]]&gt;=2),1,0)</f>
        <v>1</v>
      </c>
      <c r="E114" s="28">
        <f>IF(OR(Table63[[#This Row],[Bonus]]&gt;0,Table63[[#This Row],[Status]]=2),1,0)</f>
        <v>1</v>
      </c>
    </row>
    <row r="115" spans="1:5" x14ac:dyDescent="0.25">
      <c r="A115" t="str">
        <f>'IF IFs'!A114</f>
        <v>Tami Powell</v>
      </c>
      <c r="B115" s="40">
        <v>11466.33</v>
      </c>
      <c r="C115" s="28">
        <v>2</v>
      </c>
      <c r="D115" s="28">
        <f>IF(AND(Table63[[#This Row],[Bonus]]&gt;10000,Table63[[#This Row],[Status]]&gt;=2),1,0)</f>
        <v>1</v>
      </c>
      <c r="E115" s="28">
        <f>IF(OR(Table63[[#This Row],[Bonus]]&gt;0,Table63[[#This Row],[Status]]=2),1,0)</f>
        <v>1</v>
      </c>
    </row>
    <row r="116" spans="1:5" x14ac:dyDescent="0.25">
      <c r="A116" t="str">
        <f>'IF IFs'!A115</f>
        <v>Alton Gibson</v>
      </c>
      <c r="B116" s="40">
        <v>0</v>
      </c>
      <c r="C116" s="28">
        <v>2</v>
      </c>
      <c r="D116" s="28">
        <f>IF(AND(Table63[[#This Row],[Bonus]]&gt;10000,Table63[[#This Row],[Status]]&gt;=2),1,0)</f>
        <v>0</v>
      </c>
      <c r="E116" s="28">
        <f>IF(OR(Table63[[#This Row],[Bonus]]&gt;0,Table63[[#This Row],[Status]]=2),1,0)</f>
        <v>1</v>
      </c>
    </row>
    <row r="117" spans="1:5" x14ac:dyDescent="0.25">
      <c r="A117" t="str">
        <f>'IF IFs'!A116</f>
        <v>Ethel Lane</v>
      </c>
      <c r="B117" s="40">
        <v>11798.68</v>
      </c>
      <c r="C117" s="28">
        <v>2</v>
      </c>
      <c r="D117" s="28">
        <f>IF(AND(Table63[[#This Row],[Bonus]]&gt;10000,Table63[[#This Row],[Status]]&gt;=2),1,0)</f>
        <v>1</v>
      </c>
      <c r="E117" s="28">
        <f>IF(OR(Table63[[#This Row],[Bonus]]&gt;0,Table63[[#This Row],[Status]]=2),1,0)</f>
        <v>1</v>
      </c>
    </row>
    <row r="118" spans="1:5" x14ac:dyDescent="0.25">
      <c r="A118" t="str">
        <f>'IF IFs'!A117</f>
        <v>Kirk Salazar</v>
      </c>
      <c r="B118" s="40">
        <v>0</v>
      </c>
      <c r="C118" s="28">
        <v>2</v>
      </c>
      <c r="D118" s="28">
        <f>IF(AND(Table63[[#This Row],[Bonus]]&gt;10000,Table63[[#This Row],[Status]]&gt;=2),1,0)</f>
        <v>0</v>
      </c>
      <c r="E118" s="28">
        <f>IF(OR(Table63[[#This Row],[Bonus]]&gt;0,Table63[[#This Row],[Status]]=2),1,0)</f>
        <v>1</v>
      </c>
    </row>
    <row r="119" spans="1:5" x14ac:dyDescent="0.25">
      <c r="A119" t="str">
        <f>'IF IFs'!A118</f>
        <v>Patsy Kelley</v>
      </c>
      <c r="B119" s="40">
        <v>14260.79</v>
      </c>
      <c r="C119" s="28">
        <v>3</v>
      </c>
      <c r="D119" s="28">
        <f>IF(AND(Table63[[#This Row],[Bonus]]&gt;10000,Table63[[#This Row],[Status]]&gt;=2),1,0)</f>
        <v>1</v>
      </c>
      <c r="E119" s="28">
        <f>IF(OR(Table63[[#This Row],[Bonus]]&gt;0,Table63[[#This Row],[Status]]=2),1,0)</f>
        <v>1</v>
      </c>
    </row>
    <row r="120" spans="1:5" x14ac:dyDescent="0.25">
      <c r="A120" t="str">
        <f>'IF IFs'!A119</f>
        <v>Gregg Rivera</v>
      </c>
      <c r="B120" s="40">
        <v>0</v>
      </c>
      <c r="C120" s="28">
        <v>2</v>
      </c>
      <c r="D120" s="28">
        <f>IF(AND(Table63[[#This Row],[Bonus]]&gt;10000,Table63[[#This Row],[Status]]&gt;=2),1,0)</f>
        <v>0</v>
      </c>
      <c r="E120" s="28">
        <f>IF(OR(Table63[[#This Row],[Bonus]]&gt;0,Table63[[#This Row],[Status]]=2),1,0)</f>
        <v>1</v>
      </c>
    </row>
    <row r="121" spans="1:5" x14ac:dyDescent="0.25">
      <c r="A121" t="str">
        <f>'IF IFs'!A120</f>
        <v>Janie James</v>
      </c>
      <c r="B121" s="40">
        <v>6546.9550000000008</v>
      </c>
      <c r="C121" s="28">
        <v>3</v>
      </c>
      <c r="D121" s="28">
        <f>IF(AND(Table63[[#This Row],[Bonus]]&gt;10000,Table63[[#This Row],[Status]]&gt;=2),1,0)</f>
        <v>0</v>
      </c>
      <c r="E121" s="28">
        <f>IF(OR(Table63[[#This Row],[Bonus]]&gt;0,Table63[[#This Row],[Status]]=2),1,0)</f>
        <v>1</v>
      </c>
    </row>
    <row r="122" spans="1:5" x14ac:dyDescent="0.25">
      <c r="A122" t="str">
        <f>'IF IFs'!A121</f>
        <v>Rosie Valdez</v>
      </c>
      <c r="B122" s="40">
        <v>10304.295</v>
      </c>
      <c r="C122" s="28">
        <v>1</v>
      </c>
      <c r="D122" s="28">
        <f>IF(AND(Table63[[#This Row],[Bonus]]&gt;10000,Table63[[#This Row],[Status]]&gt;=2),1,0)</f>
        <v>0</v>
      </c>
      <c r="E122" s="28">
        <f>IF(OR(Table63[[#This Row],[Bonus]]&gt;0,Table63[[#This Row],[Status]]=2),1,0)</f>
        <v>1</v>
      </c>
    </row>
    <row r="123" spans="1:5" x14ac:dyDescent="0.25">
      <c r="A123" t="str">
        <f>'IF IFs'!A122</f>
        <v>Elizabeth Erickson</v>
      </c>
      <c r="B123" s="40">
        <v>13514.150000000001</v>
      </c>
      <c r="C123" s="28">
        <v>1</v>
      </c>
      <c r="D123" s="28">
        <f>IF(AND(Table63[[#This Row],[Bonus]]&gt;10000,Table63[[#This Row],[Status]]&gt;=2),1,0)</f>
        <v>0</v>
      </c>
      <c r="E123" s="28">
        <f>IF(OR(Table63[[#This Row],[Bonus]]&gt;0,Table63[[#This Row],[Status]]=2),1,0)</f>
        <v>1</v>
      </c>
    </row>
    <row r="124" spans="1:5" x14ac:dyDescent="0.25">
      <c r="A124" t="str">
        <f>'IF IFs'!A123</f>
        <v>Patricia Doyle</v>
      </c>
      <c r="B124" s="40">
        <v>9959.11</v>
      </c>
      <c r="C124" s="28">
        <v>3</v>
      </c>
      <c r="D124" s="28">
        <f>IF(AND(Table63[[#This Row],[Bonus]]&gt;10000,Table63[[#This Row],[Status]]&gt;=2),1,0)</f>
        <v>0</v>
      </c>
      <c r="E124" s="28">
        <f>IF(OR(Table63[[#This Row],[Bonus]]&gt;0,Table63[[#This Row],[Status]]=2),1,0)</f>
        <v>1</v>
      </c>
    </row>
    <row r="125" spans="1:5" x14ac:dyDescent="0.25">
      <c r="A125" t="str">
        <f>'IF IFs'!A124</f>
        <v>Clarence Weaver</v>
      </c>
      <c r="B125" s="40">
        <v>9797.44</v>
      </c>
      <c r="C125" s="28">
        <v>3</v>
      </c>
      <c r="D125" s="28">
        <f>IF(AND(Table63[[#This Row],[Bonus]]&gt;10000,Table63[[#This Row],[Status]]&gt;=2),1,0)</f>
        <v>0</v>
      </c>
      <c r="E125" s="28">
        <f>IF(OR(Table63[[#This Row],[Bonus]]&gt;0,Table63[[#This Row],[Status]]=2),1,0)</f>
        <v>1</v>
      </c>
    </row>
    <row r="126" spans="1:5" x14ac:dyDescent="0.25">
      <c r="A126" t="str">
        <f>'IF IFs'!A125</f>
        <v>Ada Roy</v>
      </c>
      <c r="B126" s="40">
        <v>12455.305</v>
      </c>
      <c r="C126" s="28">
        <v>1</v>
      </c>
      <c r="D126" s="28">
        <f>IF(AND(Table63[[#This Row],[Bonus]]&gt;10000,Table63[[#This Row],[Status]]&gt;=2),1,0)</f>
        <v>0</v>
      </c>
      <c r="E126" s="28">
        <f>IF(OR(Table63[[#This Row],[Bonus]]&gt;0,Table63[[#This Row],[Status]]=2),1,0)</f>
        <v>1</v>
      </c>
    </row>
    <row r="127" spans="1:5" x14ac:dyDescent="0.25">
      <c r="A127" t="str">
        <f>'IF IFs'!A126</f>
        <v>Alex Mills</v>
      </c>
      <c r="B127" s="40">
        <v>0</v>
      </c>
      <c r="C127" s="28">
        <v>1</v>
      </c>
      <c r="D127" s="28">
        <f>IF(AND(Table63[[#This Row],[Bonus]]&gt;10000,Table63[[#This Row],[Status]]&gt;=2),1,0)</f>
        <v>0</v>
      </c>
      <c r="E127" s="28">
        <f>IF(OR(Table63[[#This Row],[Bonus]]&gt;0,Table63[[#This Row],[Status]]=2),1,0)</f>
        <v>0</v>
      </c>
    </row>
    <row r="128" spans="1:5" x14ac:dyDescent="0.25">
      <c r="A128" t="str">
        <f>'IF IFs'!A127</f>
        <v>Guadalupe Dennis</v>
      </c>
      <c r="B128" s="40">
        <v>11772.415000000001</v>
      </c>
      <c r="C128" s="28">
        <v>3</v>
      </c>
      <c r="D128" s="28">
        <f>IF(AND(Table63[[#This Row],[Bonus]]&gt;10000,Table63[[#This Row],[Status]]&gt;=2),1,0)</f>
        <v>1</v>
      </c>
      <c r="E128" s="28">
        <f>IF(OR(Table63[[#This Row],[Bonus]]&gt;0,Table63[[#This Row],[Status]]=2),1,0)</f>
        <v>1</v>
      </c>
    </row>
    <row r="129" spans="1:5" x14ac:dyDescent="0.25">
      <c r="A129" t="str">
        <f>'IF IFs'!A128</f>
        <v>Israel Lyons</v>
      </c>
      <c r="B129" s="40">
        <v>11281.965</v>
      </c>
      <c r="C129" s="28">
        <v>3</v>
      </c>
      <c r="D129" s="28">
        <f>IF(AND(Table63[[#This Row],[Bonus]]&gt;10000,Table63[[#This Row],[Status]]&gt;=2),1,0)</f>
        <v>1</v>
      </c>
      <c r="E129" s="28">
        <f>IF(OR(Table63[[#This Row],[Bonus]]&gt;0,Table63[[#This Row],[Status]]=2),1,0)</f>
        <v>1</v>
      </c>
    </row>
    <row r="130" spans="1:5" x14ac:dyDescent="0.25">
      <c r="A130" t="str">
        <f>'IF IFs'!A129</f>
        <v>Melba Delgado</v>
      </c>
      <c r="B130" s="40">
        <v>10139.650000000001</v>
      </c>
      <c r="C130" s="28">
        <v>2</v>
      </c>
      <c r="D130" s="28">
        <f>IF(AND(Table63[[#This Row],[Bonus]]&gt;10000,Table63[[#This Row],[Status]]&gt;=2),1,0)</f>
        <v>1</v>
      </c>
      <c r="E130" s="28">
        <f>IF(OR(Table63[[#This Row],[Bonus]]&gt;0,Table63[[#This Row],[Status]]=2),1,0)</f>
        <v>1</v>
      </c>
    </row>
    <row r="131" spans="1:5" x14ac:dyDescent="0.25">
      <c r="A131" t="str">
        <f>'IF IFs'!A130</f>
        <v>George Chapman</v>
      </c>
      <c r="B131" s="40">
        <v>9858.0450000000001</v>
      </c>
      <c r="C131" s="28">
        <v>1</v>
      </c>
      <c r="D131" s="28">
        <f>IF(AND(Table63[[#This Row],[Bonus]]&gt;10000,Table63[[#This Row],[Status]]&gt;=2),1,0)</f>
        <v>0</v>
      </c>
      <c r="E131" s="28">
        <f>IF(OR(Table63[[#This Row],[Bonus]]&gt;0,Table63[[#This Row],[Status]]=2),1,0)</f>
        <v>1</v>
      </c>
    </row>
    <row r="132" spans="1:5" x14ac:dyDescent="0.25">
      <c r="A132" t="str">
        <f>'IF IFs'!A131</f>
        <v>Patti Walsh</v>
      </c>
      <c r="B132" s="40">
        <v>8726.8649999999998</v>
      </c>
      <c r="C132" s="28">
        <v>3</v>
      </c>
      <c r="D132" s="28">
        <f>IF(AND(Table63[[#This Row],[Bonus]]&gt;10000,Table63[[#This Row],[Status]]&gt;=2),1,0)</f>
        <v>0</v>
      </c>
      <c r="E132" s="28">
        <f>IF(OR(Table63[[#This Row],[Bonus]]&gt;0,Table63[[#This Row],[Status]]=2),1,0)</f>
        <v>1</v>
      </c>
    </row>
    <row r="133" spans="1:5" x14ac:dyDescent="0.25">
      <c r="A133" t="str">
        <f>'IF IFs'!A132</f>
        <v>Preston May</v>
      </c>
      <c r="B133" s="40">
        <v>12637.800000000001</v>
      </c>
      <c r="C133" s="28">
        <v>2</v>
      </c>
      <c r="D133" s="28">
        <f>IF(AND(Table63[[#This Row],[Bonus]]&gt;10000,Table63[[#This Row],[Status]]&gt;=2),1,0)</f>
        <v>1</v>
      </c>
      <c r="E133" s="28">
        <f>IF(OR(Table63[[#This Row],[Bonus]]&gt;0,Table63[[#This Row],[Status]]=2),1,0)</f>
        <v>1</v>
      </c>
    </row>
    <row r="134" spans="1:5" x14ac:dyDescent="0.25">
      <c r="A134" t="str">
        <f>'IF IFs'!A133</f>
        <v>Katherine Ramirez</v>
      </c>
      <c r="B134" s="40">
        <v>0</v>
      </c>
      <c r="C134" s="28">
        <v>1</v>
      </c>
      <c r="D134" s="28">
        <f>IF(AND(Table63[[#This Row],[Bonus]]&gt;10000,Table63[[#This Row],[Status]]&gt;=2),1,0)</f>
        <v>0</v>
      </c>
      <c r="E134" s="28">
        <f>IF(OR(Table63[[#This Row],[Bonus]]&gt;0,Table63[[#This Row],[Status]]=2),1,0)</f>
        <v>0</v>
      </c>
    </row>
    <row r="135" spans="1:5" x14ac:dyDescent="0.25">
      <c r="A135" t="str">
        <f>'IF IFs'!A134</f>
        <v>Eva Marsh</v>
      </c>
      <c r="B135" s="40">
        <v>6607.8150000000005</v>
      </c>
      <c r="C135" s="28">
        <v>1</v>
      </c>
      <c r="D135" s="28">
        <f>IF(AND(Table63[[#This Row],[Bonus]]&gt;10000,Table63[[#This Row],[Status]]&gt;=2),1,0)</f>
        <v>0</v>
      </c>
      <c r="E135" s="28">
        <f>IF(OR(Table63[[#This Row],[Bonus]]&gt;0,Table63[[#This Row],[Status]]=2),1,0)</f>
        <v>1</v>
      </c>
    </row>
    <row r="136" spans="1:5" x14ac:dyDescent="0.25">
      <c r="A136" t="str">
        <f>'IF IFs'!A135</f>
        <v>Sergio Pierce</v>
      </c>
      <c r="B136" s="40">
        <v>7357.5150000000003</v>
      </c>
      <c r="C136" s="28">
        <v>1</v>
      </c>
      <c r="D136" s="28">
        <f>IF(AND(Table63[[#This Row],[Bonus]]&gt;10000,Table63[[#This Row],[Status]]&gt;=2),1,0)</f>
        <v>0</v>
      </c>
      <c r="E136" s="28">
        <f>IF(OR(Table63[[#This Row],[Bonus]]&gt;0,Table63[[#This Row],[Status]]=2),1,0)</f>
        <v>1</v>
      </c>
    </row>
    <row r="137" spans="1:5" x14ac:dyDescent="0.25">
      <c r="A137" t="str">
        <f>'IF IFs'!A136</f>
        <v>Gwendolyn Swanson</v>
      </c>
      <c r="B137" s="40">
        <v>0</v>
      </c>
      <c r="C137" s="28">
        <v>3</v>
      </c>
      <c r="D137" s="28">
        <f>IF(AND(Table63[[#This Row],[Bonus]]&gt;10000,Table63[[#This Row],[Status]]&gt;=2),1,0)</f>
        <v>0</v>
      </c>
      <c r="E137" s="28">
        <f>IF(OR(Table63[[#This Row],[Bonus]]&gt;0,Table63[[#This Row],[Status]]=2),1,0)</f>
        <v>0</v>
      </c>
    </row>
    <row r="138" spans="1:5" x14ac:dyDescent="0.25">
      <c r="A138" t="str">
        <f>'IF IFs'!A137</f>
        <v>Josh Hernandez</v>
      </c>
      <c r="B138" s="40">
        <v>0</v>
      </c>
      <c r="C138" s="28">
        <v>2</v>
      </c>
      <c r="D138" s="28">
        <f>IF(AND(Table63[[#This Row],[Bonus]]&gt;10000,Table63[[#This Row],[Status]]&gt;=2),1,0)</f>
        <v>0</v>
      </c>
      <c r="E138" s="28">
        <f>IF(OR(Table63[[#This Row],[Bonus]]&gt;0,Table63[[#This Row],[Status]]=2),1,0)</f>
        <v>1</v>
      </c>
    </row>
    <row r="139" spans="1:5" x14ac:dyDescent="0.25">
      <c r="A139" t="str">
        <f>'IF IFs'!A138</f>
        <v>Sarah Cortez</v>
      </c>
      <c r="B139" s="40">
        <v>8363.7450000000008</v>
      </c>
      <c r="C139" s="28">
        <v>1</v>
      </c>
      <c r="D139" s="28">
        <f>IF(AND(Table63[[#This Row],[Bonus]]&gt;10000,Table63[[#This Row],[Status]]&gt;=2),1,0)</f>
        <v>0</v>
      </c>
      <c r="E139" s="28">
        <f>IF(OR(Table63[[#This Row],[Bonus]]&gt;0,Table63[[#This Row],[Status]]=2),1,0)</f>
        <v>1</v>
      </c>
    </row>
    <row r="140" spans="1:5" x14ac:dyDescent="0.25">
      <c r="A140" t="str">
        <f>'IF IFs'!A139</f>
        <v>Lawrence Butler</v>
      </c>
      <c r="B140" s="40">
        <v>9413.41</v>
      </c>
      <c r="C140" s="28">
        <v>1</v>
      </c>
      <c r="D140" s="28">
        <f>IF(AND(Table63[[#This Row],[Bonus]]&gt;10000,Table63[[#This Row],[Status]]&gt;=2),1,0)</f>
        <v>0</v>
      </c>
      <c r="E140" s="28">
        <f>IF(OR(Table63[[#This Row],[Bonus]]&gt;0,Table63[[#This Row],[Status]]=2),1,0)</f>
        <v>1</v>
      </c>
    </row>
    <row r="141" spans="1:5" x14ac:dyDescent="0.25">
      <c r="A141" t="str">
        <f>'IF IFs'!A140</f>
        <v>Keith Gordon</v>
      </c>
      <c r="B141" s="40">
        <v>0</v>
      </c>
      <c r="C141" s="28">
        <v>3</v>
      </c>
      <c r="D141" s="28">
        <f>IF(AND(Table63[[#This Row],[Bonus]]&gt;10000,Table63[[#This Row],[Status]]&gt;=2),1,0)</f>
        <v>0</v>
      </c>
      <c r="E141" s="28">
        <f>IF(OR(Table63[[#This Row],[Bonus]]&gt;0,Table63[[#This Row],[Status]]=2),1,0)</f>
        <v>0</v>
      </c>
    </row>
    <row r="142" spans="1:5" x14ac:dyDescent="0.25">
      <c r="A142" t="str">
        <f>'IF IFs'!A141</f>
        <v>Elias Harrison</v>
      </c>
      <c r="B142" s="40">
        <v>6725.3700000000008</v>
      </c>
      <c r="C142" s="28">
        <v>1</v>
      </c>
      <c r="D142" s="28">
        <f>IF(AND(Table63[[#This Row],[Bonus]]&gt;10000,Table63[[#This Row],[Status]]&gt;=2),1,0)</f>
        <v>0</v>
      </c>
      <c r="E142" s="28">
        <f>IF(OR(Table63[[#This Row],[Bonus]]&gt;0,Table63[[#This Row],[Status]]=2),1,0)</f>
        <v>1</v>
      </c>
    </row>
    <row r="143" spans="1:5" x14ac:dyDescent="0.25">
      <c r="A143" t="str">
        <f>'IF IFs'!A142</f>
        <v>Tomas Murphy</v>
      </c>
      <c r="B143" s="40">
        <v>0</v>
      </c>
      <c r="C143" s="28">
        <v>2</v>
      </c>
      <c r="D143" s="28">
        <f>IF(AND(Table63[[#This Row],[Bonus]]&gt;10000,Table63[[#This Row],[Status]]&gt;=2),1,0)</f>
        <v>0</v>
      </c>
      <c r="E143" s="28">
        <f>IF(OR(Table63[[#This Row],[Bonus]]&gt;0,Table63[[#This Row],[Status]]=2),1,0)</f>
        <v>1</v>
      </c>
    </row>
    <row r="144" spans="1:5" x14ac:dyDescent="0.25">
      <c r="A144" t="str">
        <f>'IF IFs'!A143</f>
        <v>Tricia Collier</v>
      </c>
      <c r="B144" s="40">
        <v>4974.71</v>
      </c>
      <c r="C144" s="28">
        <v>3</v>
      </c>
      <c r="D144" s="28">
        <f>IF(AND(Table63[[#This Row],[Bonus]]&gt;10000,Table63[[#This Row],[Status]]&gt;=2),1,0)</f>
        <v>0</v>
      </c>
      <c r="E144" s="28">
        <f>IF(OR(Table63[[#This Row],[Bonus]]&gt;0,Table63[[#This Row],[Status]]=2),1,0)</f>
        <v>1</v>
      </c>
    </row>
    <row r="145" spans="1:5" x14ac:dyDescent="0.25">
      <c r="A145" t="str">
        <f>'IF IFs'!A144</f>
        <v>Mona Ramsey</v>
      </c>
      <c r="B145" s="40">
        <v>11094.710000000001</v>
      </c>
      <c r="C145" s="28">
        <v>1</v>
      </c>
      <c r="D145" s="28">
        <f>IF(AND(Table63[[#This Row],[Bonus]]&gt;10000,Table63[[#This Row],[Status]]&gt;=2),1,0)</f>
        <v>0</v>
      </c>
      <c r="E145" s="28">
        <f>IF(OR(Table63[[#This Row],[Bonus]]&gt;0,Table63[[#This Row],[Status]]=2),1,0)</f>
        <v>1</v>
      </c>
    </row>
    <row r="146" spans="1:5" x14ac:dyDescent="0.25">
      <c r="A146" t="str">
        <f>'IF IFs'!A145</f>
        <v>Dora Anderson</v>
      </c>
      <c r="B146" s="40">
        <v>9751.1150000000016</v>
      </c>
      <c r="C146" s="28">
        <v>2</v>
      </c>
      <c r="D146" s="28">
        <f>IF(AND(Table63[[#This Row],[Bonus]]&gt;10000,Table63[[#This Row],[Status]]&gt;=2),1,0)</f>
        <v>0</v>
      </c>
      <c r="E146" s="28">
        <f>IF(OR(Table63[[#This Row],[Bonus]]&gt;0,Table63[[#This Row],[Status]]=2),1,0)</f>
        <v>1</v>
      </c>
    </row>
    <row r="147" spans="1:5" x14ac:dyDescent="0.25">
      <c r="A147" t="str">
        <f>'IF IFs'!A146</f>
        <v>Monique Moore</v>
      </c>
      <c r="B147" s="40">
        <v>9004.9850000000006</v>
      </c>
      <c r="C147" s="28">
        <v>1</v>
      </c>
      <c r="D147" s="28">
        <f>IF(AND(Table63[[#This Row],[Bonus]]&gt;10000,Table63[[#This Row],[Status]]&gt;=2),1,0)</f>
        <v>0</v>
      </c>
      <c r="E147" s="28">
        <f>IF(OR(Table63[[#This Row],[Bonus]]&gt;0,Table63[[#This Row],[Status]]=2),1,0)</f>
        <v>1</v>
      </c>
    </row>
    <row r="148" spans="1:5" x14ac:dyDescent="0.25">
      <c r="A148" t="str">
        <f>'IF IFs'!A147</f>
        <v>Erma Ramos</v>
      </c>
      <c r="B148" s="40">
        <v>0</v>
      </c>
      <c r="C148" s="28">
        <v>1</v>
      </c>
      <c r="D148" s="28">
        <f>IF(AND(Table63[[#This Row],[Bonus]]&gt;10000,Table63[[#This Row],[Status]]&gt;=2),1,0)</f>
        <v>0</v>
      </c>
      <c r="E148" s="28">
        <f>IF(OR(Table63[[#This Row],[Bonus]]&gt;0,Table63[[#This Row],[Status]]=2),1,0)</f>
        <v>0</v>
      </c>
    </row>
    <row r="149" spans="1:5" x14ac:dyDescent="0.25">
      <c r="A149" t="str">
        <f>'IF IFs'!A148</f>
        <v>Shelia Wong</v>
      </c>
      <c r="B149" s="40">
        <v>0</v>
      </c>
      <c r="C149" s="28">
        <v>3</v>
      </c>
      <c r="D149" s="28">
        <f>IF(AND(Table63[[#This Row],[Bonus]]&gt;10000,Table63[[#This Row],[Status]]&gt;=2),1,0)</f>
        <v>0</v>
      </c>
      <c r="E149" s="28">
        <f>IF(OR(Table63[[#This Row],[Bonus]]&gt;0,Table63[[#This Row],[Status]]=2),1,0)</f>
        <v>0</v>
      </c>
    </row>
    <row r="150" spans="1:5" x14ac:dyDescent="0.25">
      <c r="A150" t="str">
        <f>'IF IFs'!A149</f>
        <v>Cary Price</v>
      </c>
      <c r="B150" s="40">
        <v>11038.185000000001</v>
      </c>
      <c r="C150" s="28">
        <v>3</v>
      </c>
      <c r="D150" s="28">
        <f>IF(AND(Table63[[#This Row],[Bonus]]&gt;10000,Table63[[#This Row],[Status]]&gt;=2),1,0)</f>
        <v>1</v>
      </c>
      <c r="E150" s="28">
        <f>IF(OR(Table63[[#This Row],[Bonus]]&gt;0,Table63[[#This Row],[Status]]=2),1,0)</f>
        <v>1</v>
      </c>
    </row>
    <row r="151" spans="1:5" x14ac:dyDescent="0.25">
      <c r="A151" t="str">
        <f>'IF IFs'!A150</f>
        <v>Freddie Wade</v>
      </c>
      <c r="B151" s="40">
        <v>10195.665000000001</v>
      </c>
      <c r="C151" s="28">
        <v>2</v>
      </c>
      <c r="D151" s="28">
        <f>IF(AND(Table63[[#This Row],[Bonus]]&gt;10000,Table63[[#This Row],[Status]]&gt;=2),1,0)</f>
        <v>1</v>
      </c>
      <c r="E151" s="28">
        <f>IF(OR(Table63[[#This Row],[Bonus]]&gt;0,Table63[[#This Row],[Status]]=2),1,0)</f>
        <v>1</v>
      </c>
    </row>
    <row r="152" spans="1:5" x14ac:dyDescent="0.25">
      <c r="A152" t="str">
        <f>'IF IFs'!A151</f>
        <v>Diana Leonard</v>
      </c>
      <c r="B152" s="40">
        <v>12961.565000000001</v>
      </c>
      <c r="C152" s="28">
        <v>1</v>
      </c>
      <c r="D152" s="28">
        <f>IF(AND(Table63[[#This Row],[Bonus]]&gt;10000,Table63[[#This Row],[Status]]&gt;=2),1,0)</f>
        <v>0</v>
      </c>
      <c r="E152" s="28">
        <f>IF(OR(Table63[[#This Row],[Bonus]]&gt;0,Table63[[#This Row],[Status]]=2),1,0)</f>
        <v>1</v>
      </c>
    </row>
    <row r="153" spans="1:5" x14ac:dyDescent="0.25">
      <c r="A153" t="str">
        <f>'IF IFs'!A152</f>
        <v>Brenda Webster</v>
      </c>
      <c r="B153" s="40">
        <v>10756.070000000002</v>
      </c>
      <c r="C153" s="28">
        <v>1</v>
      </c>
      <c r="D153" s="28">
        <f>IF(AND(Table63[[#This Row],[Bonus]]&gt;10000,Table63[[#This Row],[Status]]&gt;=2),1,0)</f>
        <v>0</v>
      </c>
      <c r="E153" s="28">
        <f>IF(OR(Table63[[#This Row],[Bonus]]&gt;0,Table63[[#This Row],[Status]]=2),1,0)</f>
        <v>1</v>
      </c>
    </row>
    <row r="154" spans="1:5" x14ac:dyDescent="0.25">
      <c r="A154" t="str">
        <f>'IF IFs'!A153</f>
        <v>Debra Mcguire</v>
      </c>
      <c r="B154" s="40">
        <v>0</v>
      </c>
      <c r="C154" s="28">
        <v>3</v>
      </c>
      <c r="D154" s="28">
        <f>IF(AND(Table63[[#This Row],[Bonus]]&gt;10000,Table63[[#This Row],[Status]]&gt;=2),1,0)</f>
        <v>0</v>
      </c>
      <c r="E154" s="28">
        <f>IF(OR(Table63[[#This Row],[Bonus]]&gt;0,Table63[[#This Row],[Status]]=2),1,0)</f>
        <v>0</v>
      </c>
    </row>
    <row r="155" spans="1:5" x14ac:dyDescent="0.25">
      <c r="A155" t="str">
        <f>'IF IFs'!A154</f>
        <v>Lamar Maldonado</v>
      </c>
      <c r="B155" s="40">
        <v>8993</v>
      </c>
      <c r="C155" s="28">
        <v>3</v>
      </c>
      <c r="D155" s="28">
        <f>IF(AND(Table63[[#This Row],[Bonus]]&gt;10000,Table63[[#This Row],[Status]]&gt;=2),1,0)</f>
        <v>0</v>
      </c>
      <c r="E155" s="28">
        <f>IF(OR(Table63[[#This Row],[Bonus]]&gt;0,Table63[[#This Row],[Status]]=2),1,0)</f>
        <v>1</v>
      </c>
    </row>
    <row r="156" spans="1:5" x14ac:dyDescent="0.25">
      <c r="A156" t="str">
        <f>'IF IFs'!A155</f>
        <v>John Miles</v>
      </c>
      <c r="B156" s="40">
        <v>0</v>
      </c>
      <c r="C156" s="28">
        <v>2</v>
      </c>
      <c r="D156" s="28">
        <f>IF(AND(Table63[[#This Row],[Bonus]]&gt;10000,Table63[[#This Row],[Status]]&gt;=2),1,0)</f>
        <v>0</v>
      </c>
      <c r="E156" s="28">
        <f>IF(OR(Table63[[#This Row],[Bonus]]&gt;0,Table63[[#This Row],[Status]]=2),1,0)</f>
        <v>1</v>
      </c>
    </row>
    <row r="157" spans="1:5" x14ac:dyDescent="0.25">
      <c r="A157" t="str">
        <f>'IF IFs'!A156</f>
        <v>Benjamin Gray</v>
      </c>
      <c r="B157" s="40">
        <v>9557.2300000000014</v>
      </c>
      <c r="C157" s="28">
        <v>1</v>
      </c>
      <c r="D157" s="28">
        <f>IF(AND(Table63[[#This Row],[Bonus]]&gt;10000,Table63[[#This Row],[Status]]&gt;=2),1,0)</f>
        <v>0</v>
      </c>
      <c r="E157" s="28">
        <f>IF(OR(Table63[[#This Row],[Bonus]]&gt;0,Table63[[#This Row],[Status]]=2),1,0)</f>
        <v>1</v>
      </c>
    </row>
    <row r="158" spans="1:5" x14ac:dyDescent="0.25">
      <c r="A158" t="str">
        <f>'IF IFs'!A157</f>
        <v>Laverne Griffin</v>
      </c>
      <c r="B158" s="40">
        <v>0</v>
      </c>
      <c r="C158" s="28">
        <v>1</v>
      </c>
      <c r="D158" s="28">
        <f>IF(AND(Table63[[#This Row],[Bonus]]&gt;10000,Table63[[#This Row],[Status]]&gt;=2),1,0)</f>
        <v>0</v>
      </c>
      <c r="E158" s="28">
        <f>IF(OR(Table63[[#This Row],[Bonus]]&gt;0,Table63[[#This Row],[Status]]=2),1,0)</f>
        <v>0</v>
      </c>
    </row>
    <row r="159" spans="1:5" x14ac:dyDescent="0.25">
      <c r="A159" t="str">
        <f>'IF IFs'!A158</f>
        <v>Isaac Armstrong</v>
      </c>
      <c r="B159" s="40">
        <v>10571.875</v>
      </c>
      <c r="C159" s="28">
        <v>1</v>
      </c>
      <c r="D159" s="28">
        <f>IF(AND(Table63[[#This Row],[Bonus]]&gt;10000,Table63[[#This Row],[Status]]&gt;=2),1,0)</f>
        <v>0</v>
      </c>
      <c r="E159" s="28">
        <f>IF(OR(Table63[[#This Row],[Bonus]]&gt;0,Table63[[#This Row],[Status]]=2),1,0)</f>
        <v>1</v>
      </c>
    </row>
    <row r="160" spans="1:5" x14ac:dyDescent="0.25">
      <c r="A160" t="str">
        <f>'IF IFs'!A159</f>
        <v>Della Cunningham</v>
      </c>
      <c r="B160" s="40">
        <v>10914</v>
      </c>
      <c r="C160" s="28">
        <v>3</v>
      </c>
      <c r="D160" s="28">
        <f>IF(AND(Table63[[#This Row],[Bonus]]&gt;10000,Table63[[#This Row],[Status]]&gt;=2),1,0)</f>
        <v>1</v>
      </c>
      <c r="E160" s="28">
        <f>IF(OR(Table63[[#This Row],[Bonus]]&gt;0,Table63[[#This Row],[Status]]=2),1,0)</f>
        <v>1</v>
      </c>
    </row>
    <row r="161" spans="1:5" x14ac:dyDescent="0.25">
      <c r="A161" t="str">
        <f>'IF IFs'!A160</f>
        <v>Armando Harvey</v>
      </c>
      <c r="B161" s="40">
        <v>0</v>
      </c>
      <c r="C161" s="28">
        <v>1</v>
      </c>
      <c r="D161" s="28">
        <f>IF(AND(Table63[[#This Row],[Bonus]]&gt;10000,Table63[[#This Row],[Status]]&gt;=2),1,0)</f>
        <v>0</v>
      </c>
      <c r="E161" s="28">
        <f>IF(OR(Table63[[#This Row],[Bonus]]&gt;0,Table63[[#This Row],[Status]]=2),1,0)</f>
        <v>0</v>
      </c>
    </row>
    <row r="162" spans="1:5" x14ac:dyDescent="0.25">
      <c r="A162" t="str">
        <f>'IF IFs'!A161</f>
        <v>Calvin Moody</v>
      </c>
      <c r="B162" s="40">
        <v>10522.490000000002</v>
      </c>
      <c r="C162" s="28">
        <v>3</v>
      </c>
      <c r="D162" s="28">
        <f>IF(AND(Table63[[#This Row],[Bonus]]&gt;10000,Table63[[#This Row],[Status]]&gt;=2),1,0)</f>
        <v>1</v>
      </c>
      <c r="E162" s="28">
        <f>IF(OR(Table63[[#This Row],[Bonus]]&gt;0,Table63[[#This Row],[Status]]=2),1,0)</f>
        <v>1</v>
      </c>
    </row>
    <row r="163" spans="1:5" x14ac:dyDescent="0.25">
      <c r="A163" t="str">
        <f>'IF IFs'!A162</f>
        <v>Gene Waters</v>
      </c>
      <c r="B163" s="40">
        <v>0</v>
      </c>
      <c r="C163" s="28">
        <v>2</v>
      </c>
      <c r="D163" s="28">
        <f>IF(AND(Table63[[#This Row],[Bonus]]&gt;10000,Table63[[#This Row],[Status]]&gt;=2),1,0)</f>
        <v>0</v>
      </c>
      <c r="E163" s="28">
        <f>IF(OR(Table63[[#This Row],[Bonus]]&gt;0,Table63[[#This Row],[Status]]=2),1,0)</f>
        <v>1</v>
      </c>
    </row>
    <row r="164" spans="1:5" x14ac:dyDescent="0.25">
      <c r="A164" t="str">
        <f>'IF IFs'!A163</f>
        <v>Kim Parks</v>
      </c>
      <c r="B164" s="40">
        <v>9863.9950000000008</v>
      </c>
      <c r="C164" s="28">
        <v>3</v>
      </c>
      <c r="D164" s="28">
        <f>IF(AND(Table63[[#This Row],[Bonus]]&gt;10000,Table63[[#This Row],[Status]]&gt;=2),1,0)</f>
        <v>0</v>
      </c>
      <c r="E164" s="28">
        <f>IF(OR(Table63[[#This Row],[Bonus]]&gt;0,Table63[[#This Row],[Status]]=2),1,0)</f>
        <v>1</v>
      </c>
    </row>
    <row r="165" spans="1:5" x14ac:dyDescent="0.25">
      <c r="A165" t="str">
        <f>'IF IFs'!A164</f>
        <v>Pamela Cobb</v>
      </c>
      <c r="B165" s="40">
        <v>3837.92</v>
      </c>
      <c r="C165" s="28">
        <v>3</v>
      </c>
      <c r="D165" s="28">
        <f>IF(AND(Table63[[#This Row],[Bonus]]&gt;10000,Table63[[#This Row],[Status]]&gt;=2),1,0)</f>
        <v>0</v>
      </c>
      <c r="E165" s="28">
        <f>IF(OR(Table63[[#This Row],[Bonus]]&gt;0,Table63[[#This Row],[Status]]=2),1,0)</f>
        <v>1</v>
      </c>
    </row>
    <row r="166" spans="1:5" x14ac:dyDescent="0.25">
      <c r="A166" t="str">
        <f>'IF IFs'!A165</f>
        <v>Glen Rodgers</v>
      </c>
      <c r="B166" s="40">
        <v>0</v>
      </c>
      <c r="C166" s="28">
        <v>1</v>
      </c>
      <c r="D166" s="28">
        <f>IF(AND(Table63[[#This Row],[Bonus]]&gt;10000,Table63[[#This Row],[Status]]&gt;=2),1,0)</f>
        <v>0</v>
      </c>
      <c r="E166" s="28">
        <f>IF(OR(Table63[[#This Row],[Bonus]]&gt;0,Table63[[#This Row],[Status]]=2),1,0)</f>
        <v>0</v>
      </c>
    </row>
    <row r="167" spans="1:5" x14ac:dyDescent="0.25">
      <c r="A167" t="str">
        <f>'IF IFs'!A166</f>
        <v>Gretchen Brown</v>
      </c>
      <c r="B167" s="40">
        <v>8816.9650000000001</v>
      </c>
      <c r="C167" s="28">
        <v>1</v>
      </c>
      <c r="D167" s="28">
        <f>IF(AND(Table63[[#This Row],[Bonus]]&gt;10000,Table63[[#This Row],[Status]]&gt;=2),1,0)</f>
        <v>0</v>
      </c>
      <c r="E167" s="28">
        <f>IF(OR(Table63[[#This Row],[Bonus]]&gt;0,Table63[[#This Row],[Status]]=2),1,0)</f>
        <v>1</v>
      </c>
    </row>
    <row r="168" spans="1:5" x14ac:dyDescent="0.25">
      <c r="A168" t="str">
        <f>'IF IFs'!A167</f>
        <v>Edgar Gilbert</v>
      </c>
      <c r="B168" s="40">
        <v>11467.69</v>
      </c>
      <c r="C168" s="28">
        <v>1</v>
      </c>
      <c r="D168" s="28">
        <f>IF(AND(Table63[[#This Row],[Bonus]]&gt;10000,Table63[[#This Row],[Status]]&gt;=2),1,0)</f>
        <v>0</v>
      </c>
      <c r="E168" s="28">
        <f>IF(OR(Table63[[#This Row],[Bonus]]&gt;0,Table63[[#This Row],[Status]]=2),1,0)</f>
        <v>1</v>
      </c>
    </row>
    <row r="169" spans="1:5" x14ac:dyDescent="0.25">
      <c r="A169" t="str">
        <f>'IF IFs'!A168</f>
        <v>Maria Alexander</v>
      </c>
      <c r="B169" s="40">
        <v>9973.7300000000014</v>
      </c>
      <c r="C169" s="28">
        <v>1</v>
      </c>
      <c r="D169" s="28">
        <f>IF(AND(Table63[[#This Row],[Bonus]]&gt;10000,Table63[[#This Row],[Status]]&gt;=2),1,0)</f>
        <v>0</v>
      </c>
      <c r="E169" s="28">
        <f>IF(OR(Table63[[#This Row],[Bonus]]&gt;0,Table63[[#This Row],[Status]]=2),1,0)</f>
        <v>1</v>
      </c>
    </row>
    <row r="170" spans="1:5" x14ac:dyDescent="0.25">
      <c r="A170" t="str">
        <f>'IF IFs'!A169</f>
        <v>Pat Watts</v>
      </c>
      <c r="B170" s="40">
        <v>11238.955</v>
      </c>
      <c r="C170" s="28">
        <v>3</v>
      </c>
      <c r="D170" s="28">
        <f>IF(AND(Table63[[#This Row],[Bonus]]&gt;10000,Table63[[#This Row],[Status]]&gt;=2),1,0)</f>
        <v>1</v>
      </c>
      <c r="E170" s="28">
        <f>IF(OR(Table63[[#This Row],[Bonus]]&gt;0,Table63[[#This Row],[Status]]=2),1,0)</f>
        <v>1</v>
      </c>
    </row>
    <row r="171" spans="1:5" x14ac:dyDescent="0.25">
      <c r="A171" t="str">
        <f>'IF IFs'!A170</f>
        <v>Lorenzo Cain</v>
      </c>
      <c r="B171" s="40">
        <v>11526.425000000001</v>
      </c>
      <c r="C171" s="28">
        <v>1</v>
      </c>
      <c r="D171" s="28">
        <f>IF(AND(Table63[[#This Row],[Bonus]]&gt;10000,Table63[[#This Row],[Status]]&gt;=2),1,0)</f>
        <v>0</v>
      </c>
      <c r="E171" s="28">
        <f>IF(OR(Table63[[#This Row],[Bonus]]&gt;0,Table63[[#This Row],[Status]]=2),1,0)</f>
        <v>1</v>
      </c>
    </row>
    <row r="172" spans="1:5" x14ac:dyDescent="0.25">
      <c r="A172" t="str">
        <f>'IF IFs'!A171</f>
        <v>Eric Santos</v>
      </c>
      <c r="B172" s="40">
        <v>0</v>
      </c>
      <c r="C172" s="28">
        <v>1</v>
      </c>
      <c r="D172" s="28">
        <f>IF(AND(Table63[[#This Row],[Bonus]]&gt;10000,Table63[[#This Row],[Status]]&gt;=2),1,0)</f>
        <v>0</v>
      </c>
      <c r="E172" s="28">
        <f>IF(OR(Table63[[#This Row],[Bonus]]&gt;0,Table63[[#This Row],[Status]]=2),1,0)</f>
        <v>0</v>
      </c>
    </row>
    <row r="173" spans="1:5" x14ac:dyDescent="0.25">
      <c r="A173" t="str">
        <f>'IF IFs'!A172</f>
        <v>Toby Evans</v>
      </c>
      <c r="B173" s="40">
        <v>0</v>
      </c>
      <c r="C173" s="28">
        <v>3</v>
      </c>
      <c r="D173" s="28">
        <f>IF(AND(Table63[[#This Row],[Bonus]]&gt;10000,Table63[[#This Row],[Status]]&gt;=2),1,0)</f>
        <v>0</v>
      </c>
      <c r="E173" s="28">
        <f>IF(OR(Table63[[#This Row],[Bonus]]&gt;0,Table63[[#This Row],[Status]]=2),1,0)</f>
        <v>0</v>
      </c>
    </row>
    <row r="174" spans="1:5" x14ac:dyDescent="0.25">
      <c r="A174" t="str">
        <f>'IF IFs'!A173</f>
        <v>Brittany Lindsey</v>
      </c>
      <c r="B174" s="40">
        <v>10400.515000000001</v>
      </c>
      <c r="C174" s="28">
        <v>1</v>
      </c>
      <c r="D174" s="28">
        <f>IF(AND(Table63[[#This Row],[Bonus]]&gt;10000,Table63[[#This Row],[Status]]&gt;=2),1,0)</f>
        <v>0</v>
      </c>
      <c r="E174" s="28">
        <f>IF(OR(Table63[[#This Row],[Bonus]]&gt;0,Table63[[#This Row],[Status]]=2),1,0)</f>
        <v>1</v>
      </c>
    </row>
    <row r="175" spans="1:5" x14ac:dyDescent="0.25">
      <c r="A175" t="str">
        <f>'IF IFs'!A174</f>
        <v>Raymond Griffith</v>
      </c>
      <c r="B175" s="40">
        <v>7494.1950000000006</v>
      </c>
      <c r="C175" s="28">
        <v>2</v>
      </c>
      <c r="D175" s="28">
        <f>IF(AND(Table63[[#This Row],[Bonus]]&gt;10000,Table63[[#This Row],[Status]]&gt;=2),1,0)</f>
        <v>0</v>
      </c>
      <c r="E175" s="28">
        <f>IF(OR(Table63[[#This Row],[Bonus]]&gt;0,Table63[[#This Row],[Status]]=2),1,0)</f>
        <v>1</v>
      </c>
    </row>
    <row r="176" spans="1:5" x14ac:dyDescent="0.25">
      <c r="A176" t="str">
        <f>'IF IFs'!A175</f>
        <v>Cathy Peterson</v>
      </c>
      <c r="B176" s="40">
        <v>9466.2800000000007</v>
      </c>
      <c r="C176" s="28">
        <v>3</v>
      </c>
      <c r="D176" s="28">
        <f>IF(AND(Table63[[#This Row],[Bonus]]&gt;10000,Table63[[#This Row],[Status]]&gt;=2),1,0)</f>
        <v>0</v>
      </c>
      <c r="E176" s="28">
        <f>IF(OR(Table63[[#This Row],[Bonus]]&gt;0,Table63[[#This Row],[Status]]=2),1,0)</f>
        <v>1</v>
      </c>
    </row>
    <row r="177" spans="1:5" x14ac:dyDescent="0.25">
      <c r="A177" t="str">
        <f>'IF IFs'!A176</f>
        <v>Leland Rhodes</v>
      </c>
      <c r="B177" s="40">
        <v>7944.1850000000004</v>
      </c>
      <c r="C177" s="28">
        <v>3</v>
      </c>
      <c r="D177" s="28">
        <f>IF(AND(Table63[[#This Row],[Bonus]]&gt;10000,Table63[[#This Row],[Status]]&gt;=2),1,0)</f>
        <v>0</v>
      </c>
      <c r="E177" s="28">
        <f>IF(OR(Table63[[#This Row],[Bonus]]&gt;0,Table63[[#This Row],[Status]]=2),1,0)</f>
        <v>1</v>
      </c>
    </row>
    <row r="178" spans="1:5" x14ac:dyDescent="0.25">
      <c r="A178" t="str">
        <f>'IF IFs'!A177</f>
        <v>Elena Morgan</v>
      </c>
      <c r="B178" s="40">
        <v>8573.9500000000007</v>
      </c>
      <c r="C178" s="28">
        <v>2</v>
      </c>
      <c r="D178" s="28">
        <f>IF(AND(Table63[[#This Row],[Bonus]]&gt;10000,Table63[[#This Row],[Status]]&gt;=2),1,0)</f>
        <v>0</v>
      </c>
      <c r="E178" s="28">
        <f>IF(OR(Table63[[#This Row],[Bonus]]&gt;0,Table63[[#This Row],[Status]]=2),1,0)</f>
        <v>1</v>
      </c>
    </row>
    <row r="179" spans="1:5" x14ac:dyDescent="0.25">
      <c r="A179" t="str">
        <f>'IF IFs'!A178</f>
        <v>Ross Malone</v>
      </c>
      <c r="B179" s="40">
        <v>6385.6250000000009</v>
      </c>
      <c r="C179" s="28">
        <v>2</v>
      </c>
      <c r="D179" s="28">
        <f>IF(AND(Table63[[#This Row],[Bonus]]&gt;10000,Table63[[#This Row],[Status]]&gt;=2),1,0)</f>
        <v>0</v>
      </c>
      <c r="E179" s="28">
        <f>IF(OR(Table63[[#This Row],[Bonus]]&gt;0,Table63[[#This Row],[Status]]=2),1,0)</f>
        <v>1</v>
      </c>
    </row>
    <row r="180" spans="1:5" x14ac:dyDescent="0.25">
      <c r="A180" t="str">
        <f>'IF IFs'!A179</f>
        <v>Kristin Terry</v>
      </c>
      <c r="B180" s="40">
        <v>0</v>
      </c>
      <c r="C180" s="28">
        <v>3</v>
      </c>
      <c r="D180" s="28">
        <f>IF(AND(Table63[[#This Row],[Bonus]]&gt;10000,Table63[[#This Row],[Status]]&gt;=2),1,0)</f>
        <v>0</v>
      </c>
      <c r="E180" s="28">
        <f>IF(OR(Table63[[#This Row],[Bonus]]&gt;0,Table63[[#This Row],[Status]]=2),1,0)</f>
        <v>0</v>
      </c>
    </row>
    <row r="181" spans="1:5" x14ac:dyDescent="0.25">
      <c r="A181" t="str">
        <f>'IF IFs'!A180</f>
        <v>Ann Shaw</v>
      </c>
      <c r="B181" s="40">
        <v>5408.21</v>
      </c>
      <c r="C181" s="28">
        <v>1</v>
      </c>
      <c r="D181" s="28">
        <f>IF(AND(Table63[[#This Row],[Bonus]]&gt;10000,Table63[[#This Row],[Status]]&gt;=2),1,0)</f>
        <v>0</v>
      </c>
      <c r="E181" s="28">
        <f>IF(OR(Table63[[#This Row],[Bonus]]&gt;0,Table63[[#This Row],[Status]]=2),1,0)</f>
        <v>1</v>
      </c>
    </row>
    <row r="182" spans="1:5" x14ac:dyDescent="0.25">
      <c r="A182" t="str">
        <f>'IF IFs'!A181</f>
        <v>Beatrice Ward</v>
      </c>
      <c r="B182" s="40">
        <v>15738.855000000001</v>
      </c>
      <c r="C182" s="28">
        <v>1</v>
      </c>
      <c r="D182" s="28">
        <f>IF(AND(Table63[[#This Row],[Bonus]]&gt;10000,Table63[[#This Row],[Status]]&gt;=2),1,0)</f>
        <v>0</v>
      </c>
      <c r="E182" s="28">
        <f>IF(OR(Table63[[#This Row],[Bonus]]&gt;0,Table63[[#This Row],[Status]]=2),1,0)</f>
        <v>1</v>
      </c>
    </row>
    <row r="183" spans="1:5" x14ac:dyDescent="0.25">
      <c r="A183" t="str">
        <f>'IF IFs'!A182</f>
        <v>Bryant Knight</v>
      </c>
      <c r="B183" s="40">
        <v>7528.3650000000007</v>
      </c>
      <c r="C183" s="28">
        <v>3</v>
      </c>
      <c r="D183" s="28">
        <f>IF(AND(Table63[[#This Row],[Bonus]]&gt;10000,Table63[[#This Row],[Status]]&gt;=2),1,0)</f>
        <v>0</v>
      </c>
      <c r="E183" s="28">
        <f>IF(OR(Table63[[#This Row],[Bonus]]&gt;0,Table63[[#This Row],[Status]]=2),1,0)</f>
        <v>1</v>
      </c>
    </row>
    <row r="184" spans="1:5" x14ac:dyDescent="0.25">
      <c r="A184" t="str">
        <f>'IF IFs'!A183</f>
        <v>Myra Crawford</v>
      </c>
      <c r="B184" s="40">
        <v>6881.77</v>
      </c>
      <c r="C184" s="28">
        <v>3</v>
      </c>
      <c r="D184" s="28">
        <f>IF(AND(Table63[[#This Row],[Bonus]]&gt;10000,Table63[[#This Row],[Status]]&gt;=2),1,0)</f>
        <v>0</v>
      </c>
      <c r="E184" s="28">
        <f>IF(OR(Table63[[#This Row],[Bonus]]&gt;0,Table63[[#This Row],[Status]]=2),1,0)</f>
        <v>1</v>
      </c>
    </row>
    <row r="185" spans="1:5" x14ac:dyDescent="0.25">
      <c r="A185" t="str">
        <f>'IF IFs'!A184</f>
        <v>Danielle Bowman</v>
      </c>
      <c r="B185" s="40">
        <v>13654.740000000002</v>
      </c>
      <c r="C185" s="28">
        <v>3</v>
      </c>
      <c r="D185" s="28">
        <f>IF(AND(Table63[[#This Row],[Bonus]]&gt;10000,Table63[[#This Row],[Status]]&gt;=2),1,0)</f>
        <v>1</v>
      </c>
      <c r="E185" s="28">
        <f>IF(OR(Table63[[#This Row],[Bonus]]&gt;0,Table63[[#This Row],[Status]]=2),1,0)</f>
        <v>1</v>
      </c>
    </row>
    <row r="186" spans="1:5" x14ac:dyDescent="0.25">
      <c r="A186" t="str">
        <f>'IF IFs'!A185</f>
        <v>Randolph Ford</v>
      </c>
      <c r="B186" s="40">
        <v>10237.400000000001</v>
      </c>
      <c r="C186" s="28">
        <v>3</v>
      </c>
      <c r="D186" s="28">
        <f>IF(AND(Table63[[#This Row],[Bonus]]&gt;10000,Table63[[#This Row],[Status]]&gt;=2),1,0)</f>
        <v>1</v>
      </c>
      <c r="E186" s="28">
        <f>IF(OR(Table63[[#This Row],[Bonus]]&gt;0,Table63[[#This Row],[Status]]=2),1,0)</f>
        <v>1</v>
      </c>
    </row>
    <row r="187" spans="1:5" x14ac:dyDescent="0.25">
      <c r="A187" t="str">
        <f>'IF IFs'!A186</f>
        <v>Marcella Yates</v>
      </c>
      <c r="B187" s="40">
        <v>9253.8649999999998</v>
      </c>
      <c r="C187" s="28">
        <v>3</v>
      </c>
      <c r="D187" s="28">
        <f>IF(AND(Table63[[#This Row],[Bonus]]&gt;10000,Table63[[#This Row],[Status]]&gt;=2),1,0)</f>
        <v>0</v>
      </c>
      <c r="E187" s="28">
        <f>IF(OR(Table63[[#This Row],[Bonus]]&gt;0,Table63[[#This Row],[Status]]=2),1,0)</f>
        <v>1</v>
      </c>
    </row>
    <row r="188" spans="1:5" x14ac:dyDescent="0.25">
      <c r="A188" t="str">
        <f>'IF IFs'!A187</f>
        <v>Leticia Thompson</v>
      </c>
      <c r="B188" s="40">
        <v>7816.77</v>
      </c>
      <c r="C188" s="28">
        <v>3</v>
      </c>
      <c r="D188" s="28">
        <f>IF(AND(Table63[[#This Row],[Bonus]]&gt;10000,Table63[[#This Row],[Status]]&gt;=2),1,0)</f>
        <v>0</v>
      </c>
      <c r="E188" s="28">
        <f>IF(OR(Table63[[#This Row],[Bonus]]&gt;0,Table63[[#This Row],[Status]]=2),1,0)</f>
        <v>1</v>
      </c>
    </row>
    <row r="189" spans="1:5" x14ac:dyDescent="0.25">
      <c r="A189" t="str">
        <f>'IF IFs'!A188</f>
        <v>Natasha Wagner</v>
      </c>
      <c r="B189" s="40">
        <v>5466.35</v>
      </c>
      <c r="C189" s="28">
        <v>2</v>
      </c>
      <c r="D189" s="28">
        <f>IF(AND(Table63[[#This Row],[Bonus]]&gt;10000,Table63[[#This Row],[Status]]&gt;=2),1,0)</f>
        <v>0</v>
      </c>
      <c r="E189" s="28">
        <f>IF(OR(Table63[[#This Row],[Bonus]]&gt;0,Table63[[#This Row],[Status]]=2),1,0)</f>
        <v>1</v>
      </c>
    </row>
    <row r="190" spans="1:5" x14ac:dyDescent="0.25">
      <c r="A190" t="str">
        <f>'IF IFs'!A189</f>
        <v>Andrew Love</v>
      </c>
      <c r="B190" s="40">
        <v>0</v>
      </c>
      <c r="C190" s="28">
        <v>3</v>
      </c>
      <c r="D190" s="28">
        <f>IF(AND(Table63[[#This Row],[Bonus]]&gt;10000,Table63[[#This Row],[Status]]&gt;=2),1,0)</f>
        <v>0</v>
      </c>
      <c r="E190" s="28">
        <f>IF(OR(Table63[[#This Row],[Bonus]]&gt;0,Table63[[#This Row],[Status]]=2),1,0)</f>
        <v>0</v>
      </c>
    </row>
    <row r="191" spans="1:5" x14ac:dyDescent="0.25">
      <c r="A191" t="str">
        <f>'IF IFs'!A190</f>
        <v>Rosalie Hanson</v>
      </c>
      <c r="B191" s="40">
        <v>10882.805</v>
      </c>
      <c r="C191" s="28">
        <v>1</v>
      </c>
      <c r="D191" s="28">
        <f>IF(AND(Table63[[#This Row],[Bonus]]&gt;10000,Table63[[#This Row],[Status]]&gt;=2),1,0)</f>
        <v>0</v>
      </c>
      <c r="E191" s="28">
        <f>IF(OR(Table63[[#This Row],[Bonus]]&gt;0,Table63[[#This Row],[Status]]=2),1,0)</f>
        <v>1</v>
      </c>
    </row>
    <row r="192" spans="1:5" x14ac:dyDescent="0.25">
      <c r="A192" t="str">
        <f>'IF IFs'!A191</f>
        <v>Nichole Kelly</v>
      </c>
      <c r="B192" s="40">
        <v>0</v>
      </c>
      <c r="C192" s="28">
        <v>2</v>
      </c>
      <c r="D192" s="28">
        <f>IF(AND(Table63[[#This Row],[Bonus]]&gt;10000,Table63[[#This Row],[Status]]&gt;=2),1,0)</f>
        <v>0</v>
      </c>
      <c r="E192" s="28">
        <f>IF(OR(Table63[[#This Row],[Bonus]]&gt;0,Table63[[#This Row],[Status]]=2),1,0)</f>
        <v>1</v>
      </c>
    </row>
    <row r="193" spans="1:5" x14ac:dyDescent="0.25">
      <c r="A193" t="str">
        <f>'IF IFs'!A192</f>
        <v>Carroll Pope</v>
      </c>
      <c r="B193" s="40">
        <v>4669.6450000000004</v>
      </c>
      <c r="C193" s="28">
        <v>2</v>
      </c>
      <c r="D193" s="28">
        <f>IF(AND(Table63[[#This Row],[Bonus]]&gt;10000,Table63[[#This Row],[Status]]&gt;=2),1,0)</f>
        <v>0</v>
      </c>
      <c r="E193" s="28">
        <f>IF(OR(Table63[[#This Row],[Bonus]]&gt;0,Table63[[#This Row],[Status]]=2),1,0)</f>
        <v>1</v>
      </c>
    </row>
    <row r="194" spans="1:5" x14ac:dyDescent="0.25">
      <c r="A194" t="str">
        <f>'IF IFs'!A193</f>
        <v>Ed Nash</v>
      </c>
      <c r="B194" s="40">
        <v>7137.7900000000009</v>
      </c>
      <c r="C194" s="28">
        <v>2</v>
      </c>
      <c r="D194" s="28">
        <f>IF(AND(Table63[[#This Row],[Bonus]]&gt;10000,Table63[[#This Row],[Status]]&gt;=2),1,0)</f>
        <v>0</v>
      </c>
      <c r="E194" s="28">
        <f>IF(OR(Table63[[#This Row],[Bonus]]&gt;0,Table63[[#This Row],[Status]]=2),1,0)</f>
        <v>1</v>
      </c>
    </row>
    <row r="195" spans="1:5" x14ac:dyDescent="0.25">
      <c r="A195" t="str">
        <f>'IF IFs'!A194</f>
        <v>Kathy Warner</v>
      </c>
      <c r="B195" s="40">
        <v>10477.950000000001</v>
      </c>
      <c r="C195" s="28">
        <v>2</v>
      </c>
      <c r="D195" s="28">
        <f>IF(AND(Table63[[#This Row],[Bonus]]&gt;10000,Table63[[#This Row],[Status]]&gt;=2),1,0)</f>
        <v>1</v>
      </c>
      <c r="E195" s="28">
        <f>IF(OR(Table63[[#This Row],[Bonus]]&gt;0,Table63[[#This Row],[Status]]=2),1,0)</f>
        <v>1</v>
      </c>
    </row>
    <row r="196" spans="1:5" x14ac:dyDescent="0.25">
      <c r="A196" t="str">
        <f>'IF IFs'!A195</f>
        <v>Fannie Payne</v>
      </c>
      <c r="B196" s="40">
        <v>11787.12</v>
      </c>
      <c r="C196" s="28">
        <v>2</v>
      </c>
      <c r="D196" s="28">
        <f>IF(AND(Table63[[#This Row],[Bonus]]&gt;10000,Table63[[#This Row],[Status]]&gt;=2),1,0)</f>
        <v>1</v>
      </c>
      <c r="E196" s="28">
        <f>IF(OR(Table63[[#This Row],[Bonus]]&gt;0,Table63[[#This Row],[Status]]=2),1,0)</f>
        <v>1</v>
      </c>
    </row>
    <row r="197" spans="1:5" x14ac:dyDescent="0.25">
      <c r="A197" t="str">
        <f>'IF IFs'!A196</f>
        <v>Judy Allison</v>
      </c>
      <c r="B197" s="40">
        <v>0</v>
      </c>
      <c r="C197" s="28">
        <v>1</v>
      </c>
      <c r="D197" s="28">
        <f>IF(AND(Table63[[#This Row],[Bonus]]&gt;10000,Table63[[#This Row],[Status]]&gt;=2),1,0)</f>
        <v>0</v>
      </c>
      <c r="E197" s="28">
        <f>IF(OR(Table63[[#This Row],[Bonus]]&gt;0,Table63[[#This Row],[Status]]=2),1,0)</f>
        <v>0</v>
      </c>
    </row>
    <row r="198" spans="1:5" x14ac:dyDescent="0.25">
      <c r="A198" t="str">
        <f>'IF IFs'!A197</f>
        <v>Kristina Frank</v>
      </c>
      <c r="B198" s="40">
        <v>6243.76</v>
      </c>
      <c r="C198" s="28">
        <v>2</v>
      </c>
      <c r="D198" s="28">
        <f>IF(AND(Table63[[#This Row],[Bonus]]&gt;10000,Table63[[#This Row],[Status]]&gt;=2),1,0)</f>
        <v>0</v>
      </c>
      <c r="E198" s="28">
        <f>IF(OR(Table63[[#This Row],[Bonus]]&gt;0,Table63[[#This Row],[Status]]=2),1,0)</f>
        <v>1</v>
      </c>
    </row>
    <row r="199" spans="1:5" x14ac:dyDescent="0.25">
      <c r="A199" t="str">
        <f>'IF IFs'!A198</f>
        <v>Alberto Reynolds</v>
      </c>
      <c r="B199" s="40">
        <v>0</v>
      </c>
      <c r="C199" s="28">
        <v>1</v>
      </c>
      <c r="D199" s="28">
        <f>IF(AND(Table63[[#This Row],[Bonus]]&gt;10000,Table63[[#This Row],[Status]]&gt;=2),1,0)</f>
        <v>0</v>
      </c>
      <c r="E199" s="28">
        <f>IF(OR(Table63[[#This Row],[Bonus]]&gt;0,Table63[[#This Row],[Status]]=2),1,0)</f>
        <v>0</v>
      </c>
    </row>
    <row r="200" spans="1:5" x14ac:dyDescent="0.25">
      <c r="A200" t="str">
        <f>'IF IFs'!A199</f>
        <v>Victor George</v>
      </c>
      <c r="B200" s="40">
        <v>10079.045</v>
      </c>
      <c r="C200" s="28">
        <v>2</v>
      </c>
      <c r="D200" s="28">
        <f>IF(AND(Table63[[#This Row],[Bonus]]&gt;10000,Table63[[#This Row],[Status]]&gt;=2),1,0)</f>
        <v>1</v>
      </c>
      <c r="E200" s="28">
        <f>IF(OR(Table63[[#This Row],[Bonus]]&gt;0,Table63[[#This Row],[Status]]=2),1,0)</f>
        <v>1</v>
      </c>
    </row>
    <row r="201" spans="1:5" x14ac:dyDescent="0.25">
      <c r="A201" t="str">
        <f>'IF IFs'!A200</f>
        <v>Derrick Brock</v>
      </c>
      <c r="B201" s="40">
        <v>11420.685000000001</v>
      </c>
      <c r="C201" s="28">
        <v>1</v>
      </c>
      <c r="D201" s="28">
        <f>IF(AND(Table63[[#This Row],[Bonus]]&gt;10000,Table63[[#This Row],[Status]]&gt;=2),1,0)</f>
        <v>0</v>
      </c>
      <c r="E201" s="28">
        <f>IF(OR(Table63[[#This Row],[Bonus]]&gt;0,Table63[[#This Row],[Status]]=2),1,0)</f>
        <v>1</v>
      </c>
    </row>
    <row r="202" spans="1:5" x14ac:dyDescent="0.25">
      <c r="A202" t="str">
        <f>'IF IFs'!A201</f>
        <v>Sheila Harmon</v>
      </c>
      <c r="B202" s="40">
        <v>7217.52</v>
      </c>
      <c r="C202" s="28">
        <v>3</v>
      </c>
      <c r="D202" s="28">
        <f>IF(AND(Table63[[#This Row],[Bonus]]&gt;10000,Table63[[#This Row],[Status]]&gt;=2),1,0)</f>
        <v>0</v>
      </c>
      <c r="E202" s="28">
        <f>IF(OR(Table63[[#This Row],[Bonus]]&gt;0,Table63[[#This Row],[Status]]=2),1,0)</f>
        <v>1</v>
      </c>
    </row>
    <row r="203" spans="1:5" x14ac:dyDescent="0.25">
      <c r="A203" t="str">
        <f>'IF IFs'!A202</f>
        <v>Dave Vaughn</v>
      </c>
      <c r="B203" s="40">
        <v>8268.2049999999999</v>
      </c>
      <c r="C203" s="28">
        <v>3</v>
      </c>
      <c r="D203" s="28">
        <f>IF(AND(Table63[[#This Row],[Bonus]]&gt;10000,Table63[[#This Row],[Status]]&gt;=2),1,0)</f>
        <v>0</v>
      </c>
      <c r="E203" s="28">
        <f>IF(OR(Table63[[#This Row],[Bonus]]&gt;0,Table63[[#This Row],[Status]]=2),1,0)</f>
        <v>1</v>
      </c>
    </row>
    <row r="204" spans="1:5" x14ac:dyDescent="0.25">
      <c r="A204" t="str">
        <f>'IF IFs'!A203</f>
        <v>Tara Pena</v>
      </c>
      <c r="B204" s="40">
        <v>8200.630000000001</v>
      </c>
      <c r="C204" s="28">
        <v>1</v>
      </c>
      <c r="D204" s="28">
        <f>IF(AND(Table63[[#This Row],[Bonus]]&gt;10000,Table63[[#This Row],[Status]]&gt;=2),1,0)</f>
        <v>0</v>
      </c>
      <c r="E204" s="28">
        <f>IF(OR(Table63[[#This Row],[Bonus]]&gt;0,Table63[[#This Row],[Status]]=2),1,0)</f>
        <v>1</v>
      </c>
    </row>
    <row r="205" spans="1:5" x14ac:dyDescent="0.25">
      <c r="A205" t="str">
        <f>'IF IFs'!A204</f>
        <v>Christine Caldwell</v>
      </c>
      <c r="B205" s="40">
        <v>11177.245000000001</v>
      </c>
      <c r="C205" s="28">
        <v>1</v>
      </c>
      <c r="D205" s="28">
        <f>IF(AND(Table63[[#This Row],[Bonus]]&gt;10000,Table63[[#This Row],[Status]]&gt;=2),1,0)</f>
        <v>0</v>
      </c>
      <c r="E205" s="28">
        <f>IF(OR(Table63[[#This Row],[Bonus]]&gt;0,Table63[[#This Row],[Status]]=2),1,0)</f>
        <v>1</v>
      </c>
    </row>
    <row r="206" spans="1:5" x14ac:dyDescent="0.25">
      <c r="A206" t="str">
        <f>'IF IFs'!A205</f>
        <v>Carrie Perry</v>
      </c>
      <c r="B206" s="40">
        <v>15361.455000000002</v>
      </c>
      <c r="C206" s="28">
        <v>3</v>
      </c>
      <c r="D206" s="28">
        <f>IF(AND(Table63[[#This Row],[Bonus]]&gt;10000,Table63[[#This Row],[Status]]&gt;=2),1,0)</f>
        <v>1</v>
      </c>
      <c r="E206" s="28">
        <f>IF(OR(Table63[[#This Row],[Bonus]]&gt;0,Table63[[#This Row],[Status]]=2),1,0)</f>
        <v>1</v>
      </c>
    </row>
    <row r="207" spans="1:5" x14ac:dyDescent="0.25">
      <c r="A207" t="str">
        <f>'IF IFs'!A206</f>
        <v>Cary Lawrence</v>
      </c>
      <c r="B207" s="40">
        <v>0</v>
      </c>
      <c r="C207" s="28">
        <v>1</v>
      </c>
      <c r="D207" s="28">
        <f>IF(AND(Table63[[#This Row],[Bonus]]&gt;10000,Table63[[#This Row],[Status]]&gt;=2),1,0)</f>
        <v>0</v>
      </c>
      <c r="E207" s="28">
        <f>IF(OR(Table63[[#This Row],[Bonus]]&gt;0,Table63[[#This Row],[Status]]=2),1,0)</f>
        <v>0</v>
      </c>
    </row>
    <row r="208" spans="1:5" x14ac:dyDescent="0.25">
      <c r="A208" t="str">
        <f>'IF IFs'!A207</f>
        <v>Margie Hill</v>
      </c>
      <c r="B208" s="40">
        <v>11460.380000000001</v>
      </c>
      <c r="C208" s="28">
        <v>3</v>
      </c>
      <c r="D208" s="28">
        <f>IF(AND(Table63[[#This Row],[Bonus]]&gt;10000,Table63[[#This Row],[Status]]&gt;=2),1,0)</f>
        <v>1</v>
      </c>
      <c r="E208" s="28">
        <f>IF(OR(Table63[[#This Row],[Bonus]]&gt;0,Table63[[#This Row],[Status]]=2),1,0)</f>
        <v>1</v>
      </c>
    </row>
    <row r="209" spans="1:5" x14ac:dyDescent="0.25">
      <c r="A209" t="str">
        <f>'IF IFs'!A208</f>
        <v>Steven Fox</v>
      </c>
      <c r="B209" s="40">
        <v>8856.0650000000005</v>
      </c>
      <c r="C209" s="28">
        <v>1</v>
      </c>
      <c r="D209" s="28">
        <f>IF(AND(Table63[[#This Row],[Bonus]]&gt;10000,Table63[[#This Row],[Status]]&gt;=2),1,0)</f>
        <v>0</v>
      </c>
      <c r="E209" s="28">
        <f>IF(OR(Table63[[#This Row],[Bonus]]&gt;0,Table63[[#This Row],[Status]]=2),1,0)</f>
        <v>1</v>
      </c>
    </row>
    <row r="210" spans="1:5" x14ac:dyDescent="0.25">
      <c r="A210" t="str">
        <f>'IF IFs'!A209</f>
        <v>Sonya Watson</v>
      </c>
      <c r="B210" s="40">
        <v>12008.970000000001</v>
      </c>
      <c r="C210" s="28">
        <v>2</v>
      </c>
      <c r="D210" s="28">
        <f>IF(AND(Table63[[#This Row],[Bonus]]&gt;10000,Table63[[#This Row],[Status]]&gt;=2),1,0)</f>
        <v>1</v>
      </c>
      <c r="E210" s="28">
        <f>IF(OR(Table63[[#This Row],[Bonus]]&gt;0,Table63[[#This Row],[Status]]=2),1,0)</f>
        <v>1</v>
      </c>
    </row>
    <row r="211" spans="1:5" x14ac:dyDescent="0.25">
      <c r="A211" t="str">
        <f>'IF IFs'!A210</f>
        <v>Carol Ortega</v>
      </c>
      <c r="B211" s="40">
        <v>5998.2800000000007</v>
      </c>
      <c r="C211" s="28">
        <v>2</v>
      </c>
      <c r="D211" s="28">
        <f>IF(AND(Table63[[#This Row],[Bonus]]&gt;10000,Table63[[#This Row],[Status]]&gt;=2),1,0)</f>
        <v>0</v>
      </c>
      <c r="E211" s="28">
        <f>IF(OR(Table63[[#This Row],[Bonus]]&gt;0,Table63[[#This Row],[Status]]=2),1,0)</f>
        <v>1</v>
      </c>
    </row>
    <row r="212" spans="1:5" x14ac:dyDescent="0.25">
      <c r="A212" t="str">
        <f>'IF IFs'!A211</f>
        <v>Brooke Silva</v>
      </c>
      <c r="B212" s="40">
        <v>0</v>
      </c>
      <c r="C212" s="28">
        <v>1</v>
      </c>
      <c r="D212" s="28">
        <f>IF(AND(Table63[[#This Row],[Bonus]]&gt;10000,Table63[[#This Row],[Status]]&gt;=2),1,0)</f>
        <v>0</v>
      </c>
      <c r="E212" s="28">
        <f>IF(OR(Table63[[#This Row],[Bonus]]&gt;0,Table63[[#This Row],[Status]]=2),1,0)</f>
        <v>0</v>
      </c>
    </row>
    <row r="213" spans="1:5" x14ac:dyDescent="0.25">
      <c r="A213" t="str">
        <f>'IF IFs'!A212</f>
        <v>Owen Harvey</v>
      </c>
      <c r="B213" s="40">
        <v>11101.34</v>
      </c>
      <c r="C213" s="28">
        <v>3</v>
      </c>
      <c r="D213" s="28">
        <f>IF(AND(Table63[[#This Row],[Bonus]]&gt;10000,Table63[[#This Row],[Status]]&gt;=2),1,0)</f>
        <v>1</v>
      </c>
      <c r="E213" s="28">
        <f>IF(OR(Table63[[#This Row],[Bonus]]&gt;0,Table63[[#This Row],[Status]]=2),1,0)</f>
        <v>1</v>
      </c>
    </row>
    <row r="214" spans="1:5" x14ac:dyDescent="0.25">
      <c r="A214" t="str">
        <f>'IF IFs'!A213</f>
        <v>Colleen Weaver</v>
      </c>
      <c r="B214" s="40">
        <v>9591.3150000000005</v>
      </c>
      <c r="C214" s="28">
        <v>1</v>
      </c>
      <c r="D214" s="28">
        <f>IF(AND(Table63[[#This Row],[Bonus]]&gt;10000,Table63[[#This Row],[Status]]&gt;=2),1,0)</f>
        <v>0</v>
      </c>
      <c r="E214" s="28">
        <f>IF(OR(Table63[[#This Row],[Bonus]]&gt;0,Table63[[#This Row],[Status]]=2),1,0)</f>
        <v>1</v>
      </c>
    </row>
    <row r="215" spans="1:5" x14ac:dyDescent="0.25">
      <c r="A215" t="str">
        <f>'IF IFs'!A214</f>
        <v>Gertrude Fowler</v>
      </c>
      <c r="B215" s="40">
        <v>0</v>
      </c>
      <c r="C215" s="28">
        <v>2</v>
      </c>
      <c r="D215" s="28">
        <f>IF(AND(Table63[[#This Row],[Bonus]]&gt;10000,Table63[[#This Row],[Status]]&gt;=2),1,0)</f>
        <v>0</v>
      </c>
      <c r="E215" s="28">
        <f>IF(OR(Table63[[#This Row],[Bonus]]&gt;0,Table63[[#This Row],[Status]]=2),1,0)</f>
        <v>1</v>
      </c>
    </row>
    <row r="216" spans="1:5" x14ac:dyDescent="0.25">
      <c r="A216" t="str">
        <f>'IF IFs'!A215</f>
        <v>Jean Cortez</v>
      </c>
      <c r="B216" s="40">
        <v>11475.935000000001</v>
      </c>
      <c r="C216" s="28">
        <v>3</v>
      </c>
      <c r="D216" s="28">
        <f>IF(AND(Table63[[#This Row],[Bonus]]&gt;10000,Table63[[#This Row],[Status]]&gt;=2),1,0)</f>
        <v>1</v>
      </c>
      <c r="E216" s="28">
        <f>IF(OR(Table63[[#This Row],[Bonus]]&gt;0,Table63[[#This Row],[Status]]=2),1,0)</f>
        <v>1</v>
      </c>
    </row>
    <row r="217" spans="1:5" x14ac:dyDescent="0.25">
      <c r="A217" t="str">
        <f>'IF IFs'!A216</f>
        <v>Allan James</v>
      </c>
      <c r="B217" s="40">
        <v>0</v>
      </c>
      <c r="C217" s="28">
        <v>1</v>
      </c>
      <c r="D217" s="28">
        <f>IF(AND(Table63[[#This Row],[Bonus]]&gt;10000,Table63[[#This Row],[Status]]&gt;=2),1,0)</f>
        <v>0</v>
      </c>
      <c r="E217" s="28">
        <f>IF(OR(Table63[[#This Row],[Bonus]]&gt;0,Table63[[#This Row],[Status]]=2),1,0)</f>
        <v>0</v>
      </c>
    </row>
    <row r="218" spans="1:5" x14ac:dyDescent="0.25">
      <c r="A218" t="str">
        <f>'IF IFs'!A217</f>
        <v>Monica Joseph</v>
      </c>
      <c r="B218" s="40">
        <v>0</v>
      </c>
      <c r="C218" s="28">
        <v>3</v>
      </c>
      <c r="D218" s="28">
        <f>IF(AND(Table63[[#This Row],[Bonus]]&gt;10000,Table63[[#This Row],[Status]]&gt;=2),1,0)</f>
        <v>0</v>
      </c>
      <c r="E218" s="28">
        <f>IF(OR(Table63[[#This Row],[Bonus]]&gt;0,Table63[[#This Row],[Status]]=2),1,0)</f>
        <v>0</v>
      </c>
    </row>
    <row r="219" spans="1:5" x14ac:dyDescent="0.25">
      <c r="A219" t="str">
        <f>'IF IFs'!A218</f>
        <v>Cindy Patterson</v>
      </c>
      <c r="B219" s="40">
        <v>6355.1100000000006</v>
      </c>
      <c r="C219" s="28">
        <v>2</v>
      </c>
      <c r="D219" s="28">
        <f>IF(AND(Table63[[#This Row],[Bonus]]&gt;10000,Table63[[#This Row],[Status]]&gt;=2),1,0)</f>
        <v>0</v>
      </c>
      <c r="E219" s="28">
        <f>IF(OR(Table63[[#This Row],[Bonus]]&gt;0,Table63[[#This Row],[Status]]=2),1,0)</f>
        <v>1</v>
      </c>
    </row>
    <row r="220" spans="1:5" x14ac:dyDescent="0.25">
      <c r="A220" t="str">
        <f>'IF IFs'!A219</f>
        <v>Kim Dunn</v>
      </c>
      <c r="B220" s="40">
        <v>5540.3850000000002</v>
      </c>
      <c r="C220" s="28">
        <v>2</v>
      </c>
      <c r="D220" s="28">
        <f>IF(AND(Table63[[#This Row],[Bonus]]&gt;10000,Table63[[#This Row],[Status]]&gt;=2),1,0)</f>
        <v>0</v>
      </c>
      <c r="E220" s="28">
        <f>IF(OR(Table63[[#This Row],[Bonus]]&gt;0,Table63[[#This Row],[Status]]=2),1,0)</f>
        <v>1</v>
      </c>
    </row>
    <row r="221" spans="1:5" x14ac:dyDescent="0.25">
      <c r="A221" t="str">
        <f>'IF IFs'!A220</f>
        <v>Raquel Kim</v>
      </c>
      <c r="B221" s="40">
        <v>0</v>
      </c>
      <c r="C221" s="28">
        <v>3</v>
      </c>
      <c r="D221" s="28">
        <f>IF(AND(Table63[[#This Row],[Bonus]]&gt;10000,Table63[[#This Row],[Status]]&gt;=2),1,0)</f>
        <v>0</v>
      </c>
      <c r="E221" s="28">
        <f>IF(OR(Table63[[#This Row],[Bonus]]&gt;0,Table63[[#This Row],[Status]]=2),1,0)</f>
        <v>0</v>
      </c>
    </row>
    <row r="222" spans="1:5" x14ac:dyDescent="0.25">
      <c r="A222" t="str">
        <f>'IF IFs'!A221</f>
        <v>Mindy Newman</v>
      </c>
      <c r="B222" s="40">
        <v>6563.8700000000008</v>
      </c>
      <c r="C222" s="28">
        <v>2</v>
      </c>
      <c r="D222" s="28">
        <f>IF(AND(Table63[[#This Row],[Bonus]]&gt;10000,Table63[[#This Row],[Status]]&gt;=2),1,0)</f>
        <v>0</v>
      </c>
      <c r="E222" s="28">
        <f>IF(OR(Table63[[#This Row],[Bonus]]&gt;0,Table63[[#This Row],[Status]]=2),1,0)</f>
        <v>1</v>
      </c>
    </row>
    <row r="223" spans="1:5" x14ac:dyDescent="0.25">
      <c r="A223" t="str">
        <f>'IF IFs'!A222</f>
        <v>Pat Rios</v>
      </c>
      <c r="B223" s="40">
        <v>0</v>
      </c>
      <c r="C223" s="28">
        <v>1</v>
      </c>
      <c r="D223" s="28">
        <f>IF(AND(Table63[[#This Row],[Bonus]]&gt;10000,Table63[[#This Row],[Status]]&gt;=2),1,0)</f>
        <v>0</v>
      </c>
      <c r="E223" s="28">
        <f>IF(OR(Table63[[#This Row],[Bonus]]&gt;0,Table63[[#This Row],[Status]]=2),1,0)</f>
        <v>0</v>
      </c>
    </row>
    <row r="224" spans="1:5" x14ac:dyDescent="0.25">
      <c r="A224" t="str">
        <f>'IF IFs'!A223</f>
        <v>Francis Martin</v>
      </c>
      <c r="B224" s="40">
        <v>13916.285000000002</v>
      </c>
      <c r="C224" s="28">
        <v>3</v>
      </c>
      <c r="D224" s="28">
        <f>IF(AND(Table63[[#This Row],[Bonus]]&gt;10000,Table63[[#This Row],[Status]]&gt;=2),1,0)</f>
        <v>1</v>
      </c>
      <c r="E224" s="28">
        <f>IF(OR(Table63[[#This Row],[Bonus]]&gt;0,Table63[[#This Row],[Status]]=2),1,0)</f>
        <v>1</v>
      </c>
    </row>
    <row r="225" spans="1:5" x14ac:dyDescent="0.25">
      <c r="A225" t="str">
        <f>'IF IFs'!A224</f>
        <v>Dorothy Nelson</v>
      </c>
      <c r="B225" s="40">
        <v>0</v>
      </c>
      <c r="C225" s="28">
        <v>3</v>
      </c>
      <c r="D225" s="28">
        <f>IF(AND(Table63[[#This Row],[Bonus]]&gt;10000,Table63[[#This Row],[Status]]&gt;=2),1,0)</f>
        <v>0</v>
      </c>
      <c r="E225" s="28">
        <f>IF(OR(Table63[[#This Row],[Bonus]]&gt;0,Table63[[#This Row],[Status]]=2),1,0)</f>
        <v>0</v>
      </c>
    </row>
    <row r="226" spans="1:5" x14ac:dyDescent="0.25">
      <c r="A226" t="str">
        <f>'IF IFs'!A225</f>
        <v>Sheldon Wells</v>
      </c>
      <c r="B226" s="40">
        <v>0</v>
      </c>
      <c r="C226" s="28">
        <v>1</v>
      </c>
      <c r="D226" s="28">
        <f>IF(AND(Table63[[#This Row],[Bonus]]&gt;10000,Table63[[#This Row],[Status]]&gt;=2),1,0)</f>
        <v>0</v>
      </c>
      <c r="E226" s="28">
        <f>IF(OR(Table63[[#This Row],[Bonus]]&gt;0,Table63[[#This Row],[Status]]=2),1,0)</f>
        <v>0</v>
      </c>
    </row>
    <row r="227" spans="1:5" x14ac:dyDescent="0.25">
      <c r="A227" t="str">
        <f>'IF IFs'!A226</f>
        <v>Latoya Wilson</v>
      </c>
      <c r="B227" s="40">
        <v>0</v>
      </c>
      <c r="C227" s="28">
        <v>3</v>
      </c>
      <c r="D227" s="28">
        <f>IF(AND(Table63[[#This Row],[Bonus]]&gt;10000,Table63[[#This Row],[Status]]&gt;=2),1,0)</f>
        <v>0</v>
      </c>
      <c r="E227" s="28">
        <f>IF(OR(Table63[[#This Row],[Bonus]]&gt;0,Table63[[#This Row],[Status]]=2),1,0)</f>
        <v>0</v>
      </c>
    </row>
    <row r="228" spans="1:5" x14ac:dyDescent="0.25">
      <c r="A228" t="str">
        <f>'IF IFs'!A227</f>
        <v>Shari Patrick</v>
      </c>
      <c r="B228" s="40">
        <v>0</v>
      </c>
      <c r="C228" s="28">
        <v>3</v>
      </c>
      <c r="D228" s="28">
        <f>IF(AND(Table63[[#This Row],[Bonus]]&gt;10000,Table63[[#This Row],[Status]]&gt;=2),1,0)</f>
        <v>0</v>
      </c>
      <c r="E228" s="28">
        <f>IF(OR(Table63[[#This Row],[Bonus]]&gt;0,Table63[[#This Row],[Status]]=2),1,0)</f>
        <v>0</v>
      </c>
    </row>
    <row r="229" spans="1:5" x14ac:dyDescent="0.25">
      <c r="A229" t="str">
        <f>'IF IFs'!A228</f>
        <v>Rosie Robinson</v>
      </c>
      <c r="B229" s="40">
        <v>9641.8900000000012</v>
      </c>
      <c r="C229" s="28">
        <v>1</v>
      </c>
      <c r="D229" s="28">
        <f>IF(AND(Table63[[#This Row],[Bonus]]&gt;10000,Table63[[#This Row],[Status]]&gt;=2),1,0)</f>
        <v>0</v>
      </c>
      <c r="E229" s="28">
        <f>IF(OR(Table63[[#This Row],[Bonus]]&gt;0,Table63[[#This Row],[Status]]=2),1,0)</f>
        <v>1</v>
      </c>
    </row>
    <row r="230" spans="1:5" x14ac:dyDescent="0.25">
      <c r="A230" t="str">
        <f>'IF IFs'!A229</f>
        <v>Terence Schmidt</v>
      </c>
      <c r="B230" s="40">
        <v>10486.960000000001</v>
      </c>
      <c r="C230" s="28">
        <v>3</v>
      </c>
      <c r="D230" s="28">
        <f>IF(AND(Table63[[#This Row],[Bonus]]&gt;10000,Table63[[#This Row],[Status]]&gt;=2),1,0)</f>
        <v>1</v>
      </c>
      <c r="E230" s="28">
        <f>IF(OR(Table63[[#This Row],[Bonus]]&gt;0,Table63[[#This Row],[Status]]=2),1,0)</f>
        <v>1</v>
      </c>
    </row>
    <row r="231" spans="1:5" x14ac:dyDescent="0.25">
      <c r="A231" t="str">
        <f>'IF IFs'!A230</f>
        <v>Gustavo Park</v>
      </c>
      <c r="B231" s="40">
        <v>9903.4350000000013</v>
      </c>
      <c r="C231" s="28">
        <v>2</v>
      </c>
      <c r="D231" s="28">
        <f>IF(AND(Table63[[#This Row],[Bonus]]&gt;10000,Table63[[#This Row],[Status]]&gt;=2),1,0)</f>
        <v>0</v>
      </c>
      <c r="E231" s="28">
        <f>IF(OR(Table63[[#This Row],[Bonus]]&gt;0,Table63[[#This Row],[Status]]=2),1,0)</f>
        <v>1</v>
      </c>
    </row>
    <row r="232" spans="1:5" x14ac:dyDescent="0.25">
      <c r="A232" t="str">
        <f>'IF IFs'!A231</f>
        <v>Ginger Patton</v>
      </c>
      <c r="B232" s="40">
        <v>13477.94</v>
      </c>
      <c r="C232" s="28">
        <v>1</v>
      </c>
      <c r="D232" s="28">
        <f>IF(AND(Table63[[#This Row],[Bonus]]&gt;10000,Table63[[#This Row],[Status]]&gt;=2),1,0)</f>
        <v>0</v>
      </c>
      <c r="E232" s="28">
        <f>IF(OR(Table63[[#This Row],[Bonus]]&gt;0,Table63[[#This Row],[Status]]=2),1,0)</f>
        <v>1</v>
      </c>
    </row>
    <row r="233" spans="1:5" x14ac:dyDescent="0.25">
      <c r="A233" t="str">
        <f>'IF IFs'!A232</f>
        <v>Emilio Sandoval</v>
      </c>
      <c r="B233" s="40">
        <v>0</v>
      </c>
      <c r="C233" s="28">
        <v>3</v>
      </c>
      <c r="D233" s="28">
        <f>IF(AND(Table63[[#This Row],[Bonus]]&gt;10000,Table63[[#This Row],[Status]]&gt;=2),1,0)</f>
        <v>0</v>
      </c>
      <c r="E233" s="28">
        <f>IF(OR(Table63[[#This Row],[Bonus]]&gt;0,Table63[[#This Row],[Status]]=2),1,0)</f>
        <v>0</v>
      </c>
    </row>
    <row r="234" spans="1:5" x14ac:dyDescent="0.25">
      <c r="A234" t="str">
        <f>'IF IFs'!A233</f>
        <v>Victoria Owen</v>
      </c>
      <c r="B234" s="40">
        <v>9739.9800000000014</v>
      </c>
      <c r="C234" s="28">
        <v>3</v>
      </c>
      <c r="D234" s="28">
        <f>IF(AND(Table63[[#This Row],[Bonus]]&gt;10000,Table63[[#This Row],[Status]]&gt;=2),1,0)</f>
        <v>0</v>
      </c>
      <c r="E234" s="28">
        <f>IF(OR(Table63[[#This Row],[Bonus]]&gt;0,Table63[[#This Row],[Status]]=2),1,0)</f>
        <v>1</v>
      </c>
    </row>
    <row r="235" spans="1:5" x14ac:dyDescent="0.25">
      <c r="A235" t="str">
        <f>'IF IFs'!A234</f>
        <v>Toni Barber</v>
      </c>
      <c r="B235" s="40">
        <v>0</v>
      </c>
      <c r="C235" s="28">
        <v>1</v>
      </c>
      <c r="D235" s="28">
        <f>IF(AND(Table63[[#This Row],[Bonus]]&gt;10000,Table63[[#This Row],[Status]]&gt;=2),1,0)</f>
        <v>0</v>
      </c>
      <c r="E235" s="28">
        <f>IF(OR(Table63[[#This Row],[Bonus]]&gt;0,Table63[[#This Row],[Status]]=2),1,0)</f>
        <v>0</v>
      </c>
    </row>
    <row r="236" spans="1:5" x14ac:dyDescent="0.25">
      <c r="A236" t="str">
        <f>'IF IFs'!A235</f>
        <v>Marco Cooper</v>
      </c>
      <c r="B236" s="40">
        <v>6740.1600000000008</v>
      </c>
      <c r="C236" s="28">
        <v>1</v>
      </c>
      <c r="D236" s="28">
        <f>IF(AND(Table63[[#This Row],[Bonus]]&gt;10000,Table63[[#This Row],[Status]]&gt;=2),1,0)</f>
        <v>0</v>
      </c>
      <c r="E236" s="28">
        <f>IF(OR(Table63[[#This Row],[Bonus]]&gt;0,Table63[[#This Row],[Status]]=2),1,0)</f>
        <v>1</v>
      </c>
    </row>
    <row r="237" spans="1:5" x14ac:dyDescent="0.25">
      <c r="A237" t="str">
        <f>'IF IFs'!A236</f>
        <v>Leticia Valdez</v>
      </c>
      <c r="B237" s="40">
        <v>9253.7800000000007</v>
      </c>
      <c r="C237" s="28">
        <v>1</v>
      </c>
      <c r="D237" s="28">
        <f>IF(AND(Table63[[#This Row],[Bonus]]&gt;10000,Table63[[#This Row],[Status]]&gt;=2),1,0)</f>
        <v>0</v>
      </c>
      <c r="E237" s="28">
        <f>IF(OR(Table63[[#This Row],[Bonus]]&gt;0,Table63[[#This Row],[Status]]=2),1,0)</f>
        <v>1</v>
      </c>
    </row>
    <row r="238" spans="1:5" x14ac:dyDescent="0.25">
      <c r="A238" t="str">
        <f>'IF IFs'!A237</f>
        <v>Geraldine Floyd</v>
      </c>
      <c r="B238" s="40">
        <v>5914.5550000000003</v>
      </c>
      <c r="C238" s="28">
        <v>2</v>
      </c>
      <c r="D238" s="28">
        <f>IF(AND(Table63[[#This Row],[Bonus]]&gt;10000,Table63[[#This Row],[Status]]&gt;=2),1,0)</f>
        <v>0</v>
      </c>
      <c r="E238" s="28">
        <f>IF(OR(Table63[[#This Row],[Bonus]]&gt;0,Table63[[#This Row],[Status]]=2),1,0)</f>
        <v>1</v>
      </c>
    </row>
    <row r="239" spans="1:5" x14ac:dyDescent="0.25">
      <c r="A239" t="str">
        <f>'IF IFs'!A238</f>
        <v>Phyllis Howard</v>
      </c>
      <c r="B239" s="40">
        <v>7302.35</v>
      </c>
      <c r="C239" s="28">
        <v>3</v>
      </c>
      <c r="D239" s="28">
        <f>IF(AND(Table63[[#This Row],[Bonus]]&gt;10000,Table63[[#This Row],[Status]]&gt;=2),1,0)</f>
        <v>0</v>
      </c>
      <c r="E239" s="28">
        <f>IF(OR(Table63[[#This Row],[Bonus]]&gt;0,Table63[[#This Row],[Status]]=2),1,0)</f>
        <v>1</v>
      </c>
    </row>
    <row r="240" spans="1:5" x14ac:dyDescent="0.25">
      <c r="A240" t="str">
        <f>'IF IFs'!A239</f>
        <v>Kari Summers</v>
      </c>
      <c r="B240" s="40">
        <v>10917.060000000001</v>
      </c>
      <c r="C240" s="28">
        <v>3</v>
      </c>
      <c r="D240" s="28">
        <f>IF(AND(Table63[[#This Row],[Bonus]]&gt;10000,Table63[[#This Row],[Status]]&gt;=2),1,0)</f>
        <v>1</v>
      </c>
      <c r="E240" s="28">
        <f>IF(OR(Table63[[#This Row],[Bonus]]&gt;0,Table63[[#This Row],[Status]]=2),1,0)</f>
        <v>1</v>
      </c>
    </row>
    <row r="241" spans="1:5" x14ac:dyDescent="0.25">
      <c r="A241" t="str">
        <f>'IF IFs'!A240</f>
        <v>Joann Adkins</v>
      </c>
      <c r="B241" s="40">
        <v>13078.525000000001</v>
      </c>
      <c r="C241" s="28">
        <v>2</v>
      </c>
      <c r="D241" s="28">
        <f>IF(AND(Table63[[#This Row],[Bonus]]&gt;10000,Table63[[#This Row],[Status]]&gt;=2),1,0)</f>
        <v>1</v>
      </c>
      <c r="E241" s="28">
        <f>IF(OR(Table63[[#This Row],[Bonus]]&gt;0,Table63[[#This Row],[Status]]=2),1,0)</f>
        <v>1</v>
      </c>
    </row>
    <row r="242" spans="1:5" x14ac:dyDescent="0.25">
      <c r="A242" t="str">
        <f>'IF IFs'!A241</f>
        <v>Isaac Luna</v>
      </c>
      <c r="B242" s="40">
        <v>0</v>
      </c>
      <c r="C242" s="28">
        <v>2</v>
      </c>
      <c r="D242" s="28">
        <f>IF(AND(Table63[[#This Row],[Bonus]]&gt;10000,Table63[[#This Row],[Status]]&gt;=2),1,0)</f>
        <v>0</v>
      </c>
      <c r="E242" s="28">
        <f>IF(OR(Table63[[#This Row],[Bonus]]&gt;0,Table63[[#This Row],[Status]]=2),1,0)</f>
        <v>1</v>
      </c>
    </row>
    <row r="243" spans="1:5" x14ac:dyDescent="0.25">
      <c r="A243" t="str">
        <f>'IF IFs'!A242</f>
        <v>Alfred Bridges</v>
      </c>
      <c r="B243" s="40">
        <v>11275.845000000001</v>
      </c>
      <c r="C243" s="28">
        <v>1</v>
      </c>
      <c r="D243" s="28">
        <f>IF(AND(Table63[[#This Row],[Bonus]]&gt;10000,Table63[[#This Row],[Status]]&gt;=2),1,0)</f>
        <v>0</v>
      </c>
      <c r="E243" s="28">
        <f>IF(OR(Table63[[#This Row],[Bonus]]&gt;0,Table63[[#This Row],[Status]]=2),1,0)</f>
        <v>1</v>
      </c>
    </row>
    <row r="244" spans="1:5" x14ac:dyDescent="0.25">
      <c r="A244" t="str">
        <f>'IF IFs'!A243</f>
        <v>Vanessa Webster</v>
      </c>
      <c r="B244" s="40">
        <v>11354.470000000001</v>
      </c>
      <c r="C244" s="28">
        <v>3</v>
      </c>
      <c r="D244" s="28">
        <f>IF(AND(Table63[[#This Row],[Bonus]]&gt;10000,Table63[[#This Row],[Status]]&gt;=2),1,0)</f>
        <v>1</v>
      </c>
      <c r="E244" s="28">
        <f>IF(OR(Table63[[#This Row],[Bonus]]&gt;0,Table63[[#This Row],[Status]]=2),1,0)</f>
        <v>1</v>
      </c>
    </row>
    <row r="245" spans="1:5" x14ac:dyDescent="0.25">
      <c r="A245" t="str">
        <f>'IF IFs'!A244</f>
        <v>Sandy Henry</v>
      </c>
      <c r="B245" s="40">
        <v>9649.4549999999999</v>
      </c>
      <c r="C245" s="28">
        <v>2</v>
      </c>
      <c r="D245" s="28">
        <f>IF(AND(Table63[[#This Row],[Bonus]]&gt;10000,Table63[[#This Row],[Status]]&gt;=2),1,0)</f>
        <v>0</v>
      </c>
      <c r="E245" s="28">
        <f>IF(OR(Table63[[#This Row],[Bonus]]&gt;0,Table63[[#This Row],[Status]]=2),1,0)</f>
        <v>1</v>
      </c>
    </row>
    <row r="246" spans="1:5" x14ac:dyDescent="0.25">
      <c r="A246" t="str">
        <f>'IF IFs'!A245</f>
        <v>Claude Norris</v>
      </c>
      <c r="B246" s="40">
        <v>8992.83</v>
      </c>
      <c r="C246" s="28">
        <v>3</v>
      </c>
      <c r="D246" s="28">
        <f>IF(AND(Table63[[#This Row],[Bonus]]&gt;10000,Table63[[#This Row],[Status]]&gt;=2),1,0)</f>
        <v>0</v>
      </c>
      <c r="E246" s="28">
        <f>IF(OR(Table63[[#This Row],[Bonus]]&gt;0,Table63[[#This Row],[Status]]=2),1,0)</f>
        <v>1</v>
      </c>
    </row>
    <row r="247" spans="1:5" x14ac:dyDescent="0.25">
      <c r="A247" t="str">
        <f>'IF IFs'!A246</f>
        <v>Janie Lamb</v>
      </c>
      <c r="B247" s="40">
        <v>12496.19</v>
      </c>
      <c r="C247" s="28">
        <v>3</v>
      </c>
      <c r="D247" s="28">
        <f>IF(AND(Table63[[#This Row],[Bonus]]&gt;10000,Table63[[#This Row],[Status]]&gt;=2),1,0)</f>
        <v>1</v>
      </c>
      <c r="E247" s="28">
        <f>IF(OR(Table63[[#This Row],[Bonus]]&gt;0,Table63[[#This Row],[Status]]=2),1,0)</f>
        <v>1</v>
      </c>
    </row>
    <row r="248" spans="1:5" x14ac:dyDescent="0.25">
      <c r="A248" t="str">
        <f>'IF IFs'!A247</f>
        <v>Marion Frazier</v>
      </c>
      <c r="B248" s="40">
        <v>9132.9950000000008</v>
      </c>
      <c r="C248" s="28">
        <v>3</v>
      </c>
      <c r="D248" s="28">
        <f>IF(AND(Table63[[#This Row],[Bonus]]&gt;10000,Table63[[#This Row],[Status]]&gt;=2),1,0)</f>
        <v>0</v>
      </c>
      <c r="E248" s="28">
        <f>IF(OR(Table63[[#This Row],[Bonus]]&gt;0,Table63[[#This Row],[Status]]=2),1,0)</f>
        <v>1</v>
      </c>
    </row>
    <row r="249" spans="1:5" x14ac:dyDescent="0.25">
      <c r="A249" t="str">
        <f>'IF IFs'!A248</f>
        <v>Ryan Carpenter</v>
      </c>
      <c r="B249" s="40">
        <v>6508.0250000000005</v>
      </c>
      <c r="C249" s="28">
        <v>3</v>
      </c>
      <c r="D249" s="28">
        <f>IF(AND(Table63[[#This Row],[Bonus]]&gt;10000,Table63[[#This Row],[Status]]&gt;=2),1,0)</f>
        <v>0</v>
      </c>
      <c r="E249" s="28">
        <f>IF(OR(Table63[[#This Row],[Bonus]]&gt;0,Table63[[#This Row],[Status]]=2),1,0)</f>
        <v>1</v>
      </c>
    </row>
    <row r="250" spans="1:5" x14ac:dyDescent="0.25">
      <c r="A250" t="str">
        <f>'IF IFs'!A249</f>
        <v>Irene Mcguire</v>
      </c>
      <c r="B250" s="40">
        <v>9980.8700000000008</v>
      </c>
      <c r="C250" s="28">
        <v>1</v>
      </c>
      <c r="D250" s="28">
        <f>IF(AND(Table63[[#This Row],[Bonus]]&gt;10000,Table63[[#This Row],[Status]]&gt;=2),1,0)</f>
        <v>0</v>
      </c>
      <c r="E250" s="28">
        <f>IF(OR(Table63[[#This Row],[Bonus]]&gt;0,Table63[[#This Row],[Status]]=2),1,0)</f>
        <v>1</v>
      </c>
    </row>
    <row r="251" spans="1:5" x14ac:dyDescent="0.25">
      <c r="A251" t="str">
        <f>'IF IFs'!A250</f>
        <v>Raymond Barrett</v>
      </c>
      <c r="B251" s="40">
        <v>0</v>
      </c>
      <c r="C251" s="28">
        <v>3</v>
      </c>
      <c r="D251" s="28">
        <f>IF(AND(Table63[[#This Row],[Bonus]]&gt;10000,Table63[[#This Row],[Status]]&gt;=2),1,0)</f>
        <v>0</v>
      </c>
      <c r="E251" s="28">
        <f>IF(OR(Table63[[#This Row],[Bonus]]&gt;0,Table63[[#This Row],[Status]]=2),1,0)</f>
        <v>0</v>
      </c>
    </row>
    <row r="252" spans="1:5" x14ac:dyDescent="0.25">
      <c r="A252" t="str">
        <f>'IF IFs'!A251</f>
        <v>Lynne Simmons</v>
      </c>
      <c r="B252" s="40">
        <v>0</v>
      </c>
      <c r="C252" s="28">
        <v>1</v>
      </c>
      <c r="D252" s="28">
        <f>IF(AND(Table63[[#This Row],[Bonus]]&gt;10000,Table63[[#This Row],[Status]]&gt;=2),1,0)</f>
        <v>0</v>
      </c>
      <c r="E252" s="28">
        <f>IF(OR(Table63[[#This Row],[Bonus]]&gt;0,Table63[[#This Row],[Status]]=2),1,0)</f>
        <v>0</v>
      </c>
    </row>
    <row r="253" spans="1:5" x14ac:dyDescent="0.25">
      <c r="A253" t="str">
        <f>'IF IFs'!A252</f>
        <v>Edgar Jackson</v>
      </c>
      <c r="B253" s="40">
        <v>9170.1400000000012</v>
      </c>
      <c r="C253" s="28">
        <v>2</v>
      </c>
      <c r="D253" s="28">
        <f>IF(AND(Table63[[#This Row],[Bonus]]&gt;10000,Table63[[#This Row],[Status]]&gt;=2),1,0)</f>
        <v>0</v>
      </c>
      <c r="E253" s="28">
        <f>IF(OR(Table63[[#This Row],[Bonus]]&gt;0,Table63[[#This Row],[Status]]=2),1,0)</f>
        <v>1</v>
      </c>
    </row>
    <row r="254" spans="1:5" x14ac:dyDescent="0.25">
      <c r="A254" t="str">
        <f>'IF IFs'!A253</f>
        <v>Ada Copeland</v>
      </c>
      <c r="B254" s="40">
        <v>4901.6100000000006</v>
      </c>
      <c r="C254" s="28">
        <v>3</v>
      </c>
      <c r="D254" s="28">
        <f>IF(AND(Table63[[#This Row],[Bonus]]&gt;10000,Table63[[#This Row],[Status]]&gt;=2),1,0)</f>
        <v>0</v>
      </c>
      <c r="E254" s="28">
        <f>IF(OR(Table63[[#This Row],[Bonus]]&gt;0,Table63[[#This Row],[Status]]=2),1,0)</f>
        <v>1</v>
      </c>
    </row>
    <row r="255" spans="1:5" x14ac:dyDescent="0.25">
      <c r="A255" t="str">
        <f>'IF IFs'!A254</f>
        <v>Kendra Clayton</v>
      </c>
      <c r="B255" s="40">
        <v>0</v>
      </c>
      <c r="C255" s="28">
        <v>1</v>
      </c>
      <c r="D255" s="28">
        <f>IF(AND(Table63[[#This Row],[Bonus]]&gt;10000,Table63[[#This Row],[Status]]&gt;=2),1,0)</f>
        <v>0</v>
      </c>
      <c r="E255" s="28">
        <f>IF(OR(Table63[[#This Row],[Bonus]]&gt;0,Table63[[#This Row],[Status]]=2),1,0)</f>
        <v>0</v>
      </c>
    </row>
    <row r="256" spans="1:5" x14ac:dyDescent="0.25">
      <c r="A256" t="str">
        <f>'IF IFs'!A255</f>
        <v>Adam Riley</v>
      </c>
      <c r="B256" s="40">
        <v>11441.765000000001</v>
      </c>
      <c r="C256" s="28">
        <v>3</v>
      </c>
      <c r="D256" s="28">
        <f>IF(AND(Table63[[#This Row],[Bonus]]&gt;10000,Table63[[#This Row],[Status]]&gt;=2),1,0)</f>
        <v>1</v>
      </c>
      <c r="E256" s="28">
        <f>IF(OR(Table63[[#This Row],[Bonus]]&gt;0,Table63[[#This Row],[Status]]=2),1,0)</f>
        <v>1</v>
      </c>
    </row>
    <row r="257" spans="1:5" x14ac:dyDescent="0.25">
      <c r="A257" t="str">
        <f>'IF IFs'!A256</f>
        <v>Gail Thompson</v>
      </c>
      <c r="B257" s="40">
        <v>14106.77</v>
      </c>
      <c r="C257" s="28">
        <v>3</v>
      </c>
      <c r="D257" s="28">
        <f>IF(AND(Table63[[#This Row],[Bonus]]&gt;10000,Table63[[#This Row],[Status]]&gt;=2),1,0)</f>
        <v>1</v>
      </c>
      <c r="E257" s="28">
        <f>IF(OR(Table63[[#This Row],[Bonus]]&gt;0,Table63[[#This Row],[Status]]=2),1,0)</f>
        <v>1</v>
      </c>
    </row>
    <row r="258" spans="1:5" x14ac:dyDescent="0.25">
      <c r="A258" t="str">
        <f>'IF IFs'!A257</f>
        <v>Stacy Newton</v>
      </c>
      <c r="B258" s="40">
        <v>0</v>
      </c>
      <c r="C258" s="28">
        <v>3</v>
      </c>
      <c r="D258" s="28">
        <f>IF(AND(Table63[[#This Row],[Bonus]]&gt;10000,Table63[[#This Row],[Status]]&gt;=2),1,0)</f>
        <v>0</v>
      </c>
      <c r="E258" s="28">
        <f>IF(OR(Table63[[#This Row],[Bonus]]&gt;0,Table63[[#This Row],[Status]]=2),1,0)</f>
        <v>0</v>
      </c>
    </row>
    <row r="259" spans="1:5" x14ac:dyDescent="0.25">
      <c r="A259" t="str">
        <f>'IF IFs'!A258</f>
        <v>Dustin Estrada</v>
      </c>
      <c r="B259" s="40">
        <v>0</v>
      </c>
      <c r="C259" s="28">
        <v>1</v>
      </c>
      <c r="D259" s="28">
        <f>IF(AND(Table63[[#This Row],[Bonus]]&gt;10000,Table63[[#This Row],[Status]]&gt;=2),1,0)</f>
        <v>0</v>
      </c>
      <c r="E259" s="28">
        <f>IF(OR(Table63[[#This Row],[Bonus]]&gt;0,Table63[[#This Row],[Status]]=2),1,0)</f>
        <v>0</v>
      </c>
    </row>
    <row r="260" spans="1:5" x14ac:dyDescent="0.25">
      <c r="A260" t="str">
        <f>'IF IFs'!A259</f>
        <v>Gladys Bush</v>
      </c>
      <c r="B260" s="40">
        <v>0</v>
      </c>
      <c r="C260" s="28">
        <v>3</v>
      </c>
      <c r="D260" s="28">
        <f>IF(AND(Table63[[#This Row],[Bonus]]&gt;10000,Table63[[#This Row],[Status]]&gt;=2),1,0)</f>
        <v>0</v>
      </c>
      <c r="E260" s="28">
        <f>IF(OR(Table63[[#This Row],[Bonus]]&gt;0,Table63[[#This Row],[Status]]=2),1,0)</f>
        <v>0</v>
      </c>
    </row>
    <row r="261" spans="1:5" x14ac:dyDescent="0.25">
      <c r="A261" t="str">
        <f>'IF IFs'!A260</f>
        <v>Trevor Robbins</v>
      </c>
      <c r="B261" s="40">
        <v>8002.8350000000009</v>
      </c>
      <c r="C261" s="28">
        <v>1</v>
      </c>
      <c r="D261" s="28">
        <f>IF(AND(Table63[[#This Row],[Bonus]]&gt;10000,Table63[[#This Row],[Status]]&gt;=2),1,0)</f>
        <v>0</v>
      </c>
      <c r="E261" s="28">
        <f>IF(OR(Table63[[#This Row],[Bonus]]&gt;0,Table63[[#This Row],[Status]]=2),1,0)</f>
        <v>1</v>
      </c>
    </row>
    <row r="262" spans="1:5" x14ac:dyDescent="0.25">
      <c r="A262" t="str">
        <f>'IF IFs'!A261</f>
        <v>Louise Hoffman</v>
      </c>
      <c r="B262" s="40">
        <v>0</v>
      </c>
      <c r="C262" s="28">
        <v>1</v>
      </c>
      <c r="D262" s="28">
        <f>IF(AND(Table63[[#This Row],[Bonus]]&gt;10000,Table63[[#This Row],[Status]]&gt;=2),1,0)</f>
        <v>0</v>
      </c>
      <c r="E262" s="28">
        <f>IF(OR(Table63[[#This Row],[Bonus]]&gt;0,Table63[[#This Row],[Status]]=2),1,0)</f>
        <v>0</v>
      </c>
    </row>
    <row r="263" spans="1:5" x14ac:dyDescent="0.25">
      <c r="A263" t="str">
        <f>'IF IFs'!A262</f>
        <v>Julia Zimmerman</v>
      </c>
      <c r="B263" s="40">
        <v>10715.185000000001</v>
      </c>
      <c r="C263" s="28">
        <v>2</v>
      </c>
      <c r="D263" s="28">
        <f>IF(AND(Table63[[#This Row],[Bonus]]&gt;10000,Table63[[#This Row],[Status]]&gt;=2),1,0)</f>
        <v>1</v>
      </c>
      <c r="E263" s="28">
        <f>IF(OR(Table63[[#This Row],[Bonus]]&gt;0,Table63[[#This Row],[Status]]=2),1,0)</f>
        <v>1</v>
      </c>
    </row>
    <row r="264" spans="1:5" x14ac:dyDescent="0.25">
      <c r="A264" t="str">
        <f>'IF IFs'!A263</f>
        <v>Norman Washington</v>
      </c>
      <c r="B264" s="40">
        <v>0</v>
      </c>
      <c r="C264" s="28">
        <v>1</v>
      </c>
      <c r="D264" s="28">
        <f>IF(AND(Table63[[#This Row],[Bonus]]&gt;10000,Table63[[#This Row],[Status]]&gt;=2),1,0)</f>
        <v>0</v>
      </c>
      <c r="E264" s="28">
        <f>IF(OR(Table63[[#This Row],[Bonus]]&gt;0,Table63[[#This Row],[Status]]=2),1,0)</f>
        <v>0</v>
      </c>
    </row>
    <row r="265" spans="1:5" x14ac:dyDescent="0.25">
      <c r="A265" t="str">
        <f>'IF IFs'!A264</f>
        <v>Timmy Lloyd</v>
      </c>
      <c r="B265" s="40">
        <v>0</v>
      </c>
      <c r="C265" s="28">
        <v>1</v>
      </c>
      <c r="D265" s="28">
        <f>IF(AND(Table63[[#This Row],[Bonus]]&gt;10000,Table63[[#This Row],[Status]]&gt;=2),1,0)</f>
        <v>0</v>
      </c>
      <c r="E265" s="28">
        <f>IF(OR(Table63[[#This Row],[Bonus]]&gt;0,Table63[[#This Row],[Status]]=2),1,0)</f>
        <v>0</v>
      </c>
    </row>
    <row r="266" spans="1:5" x14ac:dyDescent="0.25">
      <c r="A266" t="str">
        <f>'IF IFs'!A265</f>
        <v>Brittany Carter</v>
      </c>
      <c r="B266" s="40">
        <v>14849.500000000002</v>
      </c>
      <c r="C266" s="28">
        <v>1</v>
      </c>
      <c r="D266" s="28">
        <f>IF(AND(Table63[[#This Row],[Bonus]]&gt;10000,Table63[[#This Row],[Status]]&gt;=2),1,0)</f>
        <v>0</v>
      </c>
      <c r="E266" s="28">
        <f>IF(OR(Table63[[#This Row],[Bonus]]&gt;0,Table63[[#This Row],[Status]]=2),1,0)</f>
        <v>1</v>
      </c>
    </row>
    <row r="267" spans="1:5" x14ac:dyDescent="0.25">
      <c r="A267" t="str">
        <f>'IF IFs'!A266</f>
        <v>Alfonso Mack</v>
      </c>
      <c r="B267" s="40">
        <v>10515.35</v>
      </c>
      <c r="C267" s="28">
        <v>1</v>
      </c>
      <c r="D267" s="28">
        <f>IF(AND(Table63[[#This Row],[Bonus]]&gt;10000,Table63[[#This Row],[Status]]&gt;=2),1,0)</f>
        <v>0</v>
      </c>
      <c r="E267" s="28">
        <f>IF(OR(Table63[[#This Row],[Bonus]]&gt;0,Table63[[#This Row],[Status]]=2),1,0)</f>
        <v>1</v>
      </c>
    </row>
    <row r="268" spans="1:5" x14ac:dyDescent="0.25">
      <c r="A268" t="str">
        <f>'IF IFs'!A267</f>
        <v>Genevieve Spencer</v>
      </c>
      <c r="B268" s="40">
        <v>11282.135</v>
      </c>
      <c r="C268" s="28">
        <v>1</v>
      </c>
      <c r="D268" s="28">
        <f>IF(AND(Table63[[#This Row],[Bonus]]&gt;10000,Table63[[#This Row],[Status]]&gt;=2),1,0)</f>
        <v>0</v>
      </c>
      <c r="E268" s="28">
        <f>IF(OR(Table63[[#This Row],[Bonus]]&gt;0,Table63[[#This Row],[Status]]=2),1,0)</f>
        <v>1</v>
      </c>
    </row>
    <row r="269" spans="1:5" x14ac:dyDescent="0.25">
      <c r="A269" t="str">
        <f>'IF IFs'!A268</f>
        <v>Allison Phillips</v>
      </c>
      <c r="B269" s="40">
        <v>0</v>
      </c>
      <c r="C269" s="28">
        <v>2</v>
      </c>
      <c r="D269" s="28">
        <f>IF(AND(Table63[[#This Row],[Bonus]]&gt;10000,Table63[[#This Row],[Status]]&gt;=2),1,0)</f>
        <v>0</v>
      </c>
      <c r="E269" s="28">
        <f>IF(OR(Table63[[#This Row],[Bonus]]&gt;0,Table63[[#This Row],[Status]]=2),1,0)</f>
        <v>1</v>
      </c>
    </row>
    <row r="270" spans="1:5" x14ac:dyDescent="0.25">
      <c r="A270" t="str">
        <f>'IF IFs'!A269</f>
        <v>Brett Cox</v>
      </c>
      <c r="B270" s="40">
        <v>11799.105000000001</v>
      </c>
      <c r="C270" s="28">
        <v>1</v>
      </c>
      <c r="D270" s="28">
        <f>IF(AND(Table63[[#This Row],[Bonus]]&gt;10000,Table63[[#This Row],[Status]]&gt;=2),1,0)</f>
        <v>0</v>
      </c>
      <c r="E270" s="28">
        <f>IF(OR(Table63[[#This Row],[Bonus]]&gt;0,Table63[[#This Row],[Status]]=2),1,0)</f>
        <v>1</v>
      </c>
    </row>
    <row r="271" spans="1:5" x14ac:dyDescent="0.25">
      <c r="A271" t="str">
        <f>'IF IFs'!A270</f>
        <v>Christie Fitzgerald</v>
      </c>
      <c r="B271" s="40">
        <v>12370.135</v>
      </c>
      <c r="C271" s="28">
        <v>2</v>
      </c>
      <c r="D271" s="28">
        <f>IF(AND(Table63[[#This Row],[Bonus]]&gt;10000,Table63[[#This Row],[Status]]&gt;=2),1,0)</f>
        <v>1</v>
      </c>
      <c r="E271" s="28">
        <f>IF(OR(Table63[[#This Row],[Bonus]]&gt;0,Table63[[#This Row],[Status]]=2),1,0)</f>
        <v>1</v>
      </c>
    </row>
    <row r="272" spans="1:5" x14ac:dyDescent="0.25">
      <c r="A272" t="str">
        <f>'IF IFs'!A271</f>
        <v>Elias Hunt</v>
      </c>
      <c r="B272" s="40">
        <v>13908.04</v>
      </c>
      <c r="C272" s="28">
        <v>1</v>
      </c>
      <c r="D272" s="28">
        <f>IF(AND(Table63[[#This Row],[Bonus]]&gt;10000,Table63[[#This Row],[Status]]&gt;=2),1,0)</f>
        <v>0</v>
      </c>
      <c r="E272" s="28">
        <f>IF(OR(Table63[[#This Row],[Bonus]]&gt;0,Table63[[#This Row],[Status]]=2),1,0)</f>
        <v>1</v>
      </c>
    </row>
    <row r="273" spans="1:5" x14ac:dyDescent="0.25">
      <c r="A273" t="str">
        <f>'IF IFs'!A272</f>
        <v>Israel Williamson</v>
      </c>
      <c r="B273" s="40">
        <v>0</v>
      </c>
      <c r="C273" s="28">
        <v>1</v>
      </c>
      <c r="D273" s="28">
        <f>IF(AND(Table63[[#This Row],[Bonus]]&gt;10000,Table63[[#This Row],[Status]]&gt;=2),1,0)</f>
        <v>0</v>
      </c>
      <c r="E273" s="28">
        <f>IF(OR(Table63[[#This Row],[Bonus]]&gt;0,Table63[[#This Row],[Status]]=2),1,0)</f>
        <v>0</v>
      </c>
    </row>
    <row r="274" spans="1:5" x14ac:dyDescent="0.25">
      <c r="A274" t="str">
        <f>'IF IFs'!A273</f>
        <v>Elena Hart</v>
      </c>
      <c r="B274" s="40">
        <v>8311.5550000000003</v>
      </c>
      <c r="C274" s="28">
        <v>3</v>
      </c>
      <c r="D274" s="28">
        <f>IF(AND(Table63[[#This Row],[Bonus]]&gt;10000,Table63[[#This Row],[Status]]&gt;=2),1,0)</f>
        <v>0</v>
      </c>
      <c r="E274" s="28">
        <f>IF(OR(Table63[[#This Row],[Bonus]]&gt;0,Table63[[#This Row],[Status]]=2),1,0)</f>
        <v>1</v>
      </c>
    </row>
    <row r="275" spans="1:5" x14ac:dyDescent="0.25">
      <c r="A275" t="str">
        <f>'IF IFs'!A274</f>
        <v>Sharon Jones</v>
      </c>
      <c r="B275" s="40">
        <v>10522.66</v>
      </c>
      <c r="C275" s="28">
        <v>1</v>
      </c>
      <c r="D275" s="28">
        <f>IF(AND(Table63[[#This Row],[Bonus]]&gt;10000,Table63[[#This Row],[Status]]&gt;=2),1,0)</f>
        <v>0</v>
      </c>
      <c r="E275" s="28">
        <f>IF(OR(Table63[[#This Row],[Bonus]]&gt;0,Table63[[#This Row],[Status]]=2),1,0)</f>
        <v>1</v>
      </c>
    </row>
    <row r="276" spans="1:5" x14ac:dyDescent="0.25">
      <c r="A276" t="str">
        <f>'IF IFs'!A275</f>
        <v>Sheila Barker</v>
      </c>
      <c r="B276" s="40">
        <v>9426.16</v>
      </c>
      <c r="C276" s="28">
        <v>3</v>
      </c>
      <c r="D276" s="28">
        <f>IF(AND(Table63[[#This Row],[Bonus]]&gt;10000,Table63[[#This Row],[Status]]&gt;=2),1,0)</f>
        <v>0</v>
      </c>
      <c r="E276" s="28">
        <f>IF(OR(Table63[[#This Row],[Bonus]]&gt;0,Table63[[#This Row],[Status]]=2),1,0)</f>
        <v>1</v>
      </c>
    </row>
    <row r="277" spans="1:5" x14ac:dyDescent="0.25">
      <c r="A277" t="str">
        <f>'IF IFs'!A276</f>
        <v>Ernesto Figueroa</v>
      </c>
      <c r="B277" s="40">
        <v>0</v>
      </c>
      <c r="C277" s="28">
        <v>2</v>
      </c>
      <c r="D277" s="28">
        <f>IF(AND(Table63[[#This Row],[Bonus]]&gt;10000,Table63[[#This Row],[Status]]&gt;=2),1,0)</f>
        <v>0</v>
      </c>
      <c r="E277" s="28">
        <f>IF(OR(Table63[[#This Row],[Bonus]]&gt;0,Table63[[#This Row],[Status]]=2),1,0)</f>
        <v>1</v>
      </c>
    </row>
    <row r="278" spans="1:5" x14ac:dyDescent="0.25">
      <c r="A278" t="str">
        <f>'IF IFs'!A277</f>
        <v>Terrance Griffin</v>
      </c>
      <c r="B278" s="40">
        <v>0</v>
      </c>
      <c r="C278" s="28">
        <v>2</v>
      </c>
      <c r="D278" s="28">
        <f>IF(AND(Table63[[#This Row],[Bonus]]&gt;10000,Table63[[#This Row],[Status]]&gt;=2),1,0)</f>
        <v>0</v>
      </c>
      <c r="E278" s="28">
        <f>IF(OR(Table63[[#This Row],[Bonus]]&gt;0,Table63[[#This Row],[Status]]=2),1,0)</f>
        <v>1</v>
      </c>
    </row>
    <row r="279" spans="1:5" x14ac:dyDescent="0.25">
      <c r="A279" t="str">
        <f>'IF IFs'!A278</f>
        <v>Anthony Perez</v>
      </c>
      <c r="B279" s="40">
        <v>0</v>
      </c>
      <c r="C279" s="28">
        <v>2</v>
      </c>
      <c r="D279" s="28">
        <f>IF(AND(Table63[[#This Row],[Bonus]]&gt;10000,Table63[[#This Row],[Status]]&gt;=2),1,0)</f>
        <v>0</v>
      </c>
      <c r="E279" s="28">
        <f>IF(OR(Table63[[#This Row],[Bonus]]&gt;0,Table63[[#This Row],[Status]]=2),1,0)</f>
        <v>1</v>
      </c>
    </row>
    <row r="280" spans="1:5" x14ac:dyDescent="0.25">
      <c r="A280" t="str">
        <f>'IF IFs'!A279</f>
        <v>Harry Brown</v>
      </c>
      <c r="B280" s="40">
        <v>13829.160000000002</v>
      </c>
      <c r="C280" s="28">
        <v>1</v>
      </c>
      <c r="D280" s="28">
        <f>IF(AND(Table63[[#This Row],[Bonus]]&gt;10000,Table63[[#This Row],[Status]]&gt;=2),1,0)</f>
        <v>0</v>
      </c>
      <c r="E280" s="28">
        <f>IF(OR(Table63[[#This Row],[Bonus]]&gt;0,Table63[[#This Row],[Status]]=2),1,0)</f>
        <v>1</v>
      </c>
    </row>
    <row r="281" spans="1:5" x14ac:dyDescent="0.25">
      <c r="A281" t="str">
        <f>'IF IFs'!A280</f>
        <v>Vickie Rodgers</v>
      </c>
      <c r="B281" s="40">
        <v>13272.495000000001</v>
      </c>
      <c r="C281" s="28">
        <v>3</v>
      </c>
      <c r="D281" s="28">
        <f>IF(AND(Table63[[#This Row],[Bonus]]&gt;10000,Table63[[#This Row],[Status]]&gt;=2),1,0)</f>
        <v>1</v>
      </c>
      <c r="E281" s="28">
        <f>IF(OR(Table63[[#This Row],[Bonus]]&gt;0,Table63[[#This Row],[Status]]=2),1,0)</f>
        <v>1</v>
      </c>
    </row>
    <row r="282" spans="1:5" x14ac:dyDescent="0.25">
      <c r="A282" t="str">
        <f>'IF IFs'!A281</f>
        <v>Dixie Jacobs</v>
      </c>
      <c r="B282" s="40">
        <v>10332.77</v>
      </c>
      <c r="C282" s="28">
        <v>2</v>
      </c>
      <c r="D282" s="28">
        <f>IF(AND(Table63[[#This Row],[Bonus]]&gt;10000,Table63[[#This Row],[Status]]&gt;=2),1,0)</f>
        <v>1</v>
      </c>
      <c r="E282" s="28">
        <f>IF(OR(Table63[[#This Row],[Bonus]]&gt;0,Table63[[#This Row],[Status]]=2),1,0)</f>
        <v>1</v>
      </c>
    </row>
    <row r="283" spans="1:5" x14ac:dyDescent="0.25">
      <c r="A283" t="str">
        <f>'IF IFs'!A282</f>
        <v>Dan Bryan</v>
      </c>
      <c r="B283" s="40">
        <v>0</v>
      </c>
      <c r="C283" s="28">
        <v>1</v>
      </c>
      <c r="D283" s="28">
        <f>IF(AND(Table63[[#This Row],[Bonus]]&gt;10000,Table63[[#This Row],[Status]]&gt;=2),1,0)</f>
        <v>0</v>
      </c>
      <c r="E283" s="28">
        <f>IF(OR(Table63[[#This Row],[Bonus]]&gt;0,Table63[[#This Row],[Status]]=2),1,0)</f>
        <v>0</v>
      </c>
    </row>
    <row r="284" spans="1:5" x14ac:dyDescent="0.25">
      <c r="A284" t="str">
        <f>'IF IFs'!A283</f>
        <v>Billie Robertson</v>
      </c>
      <c r="B284" s="40">
        <v>0</v>
      </c>
      <c r="C284" s="28">
        <v>1</v>
      </c>
      <c r="D284" s="28">
        <f>IF(AND(Table63[[#This Row],[Bonus]]&gt;10000,Table63[[#This Row],[Status]]&gt;=2),1,0)</f>
        <v>0</v>
      </c>
      <c r="E284" s="28">
        <f>IF(OR(Table63[[#This Row],[Bonus]]&gt;0,Table63[[#This Row],[Status]]=2),1,0)</f>
        <v>0</v>
      </c>
    </row>
    <row r="285" spans="1:5" x14ac:dyDescent="0.25">
      <c r="A285" t="str">
        <f>'IF IFs'!A284</f>
        <v>Rose Ray</v>
      </c>
      <c r="B285" s="40">
        <v>8598.6</v>
      </c>
      <c r="C285" s="28">
        <v>3</v>
      </c>
      <c r="D285" s="28">
        <f>IF(AND(Table63[[#This Row],[Bonus]]&gt;10000,Table63[[#This Row],[Status]]&gt;=2),1,0)</f>
        <v>0</v>
      </c>
      <c r="E285" s="28">
        <f>IF(OR(Table63[[#This Row],[Bonus]]&gt;0,Table63[[#This Row],[Status]]=2),1,0)</f>
        <v>1</v>
      </c>
    </row>
    <row r="286" spans="1:5" x14ac:dyDescent="0.25">
      <c r="A286" t="str">
        <f>'IF IFs'!A285</f>
        <v>Renee Cummings</v>
      </c>
      <c r="B286" s="40">
        <v>9055.7300000000014</v>
      </c>
      <c r="C286" s="28">
        <v>1</v>
      </c>
      <c r="D286" s="28">
        <f>IF(AND(Table63[[#This Row],[Bonus]]&gt;10000,Table63[[#This Row],[Status]]&gt;=2),1,0)</f>
        <v>0</v>
      </c>
      <c r="E286" s="28">
        <f>IF(OR(Table63[[#This Row],[Bonus]]&gt;0,Table63[[#This Row],[Status]]=2),1,0)</f>
        <v>1</v>
      </c>
    </row>
    <row r="287" spans="1:5" x14ac:dyDescent="0.25">
      <c r="A287" t="str">
        <f>'IF IFs'!A286</f>
        <v>Clay Lynch</v>
      </c>
      <c r="B287" s="40">
        <v>13052.77</v>
      </c>
      <c r="C287" s="28">
        <v>2</v>
      </c>
      <c r="D287" s="28">
        <f>IF(AND(Table63[[#This Row],[Bonus]]&gt;10000,Table63[[#This Row],[Status]]&gt;=2),1,0)</f>
        <v>1</v>
      </c>
      <c r="E287" s="28">
        <f>IF(OR(Table63[[#This Row],[Bonus]]&gt;0,Table63[[#This Row],[Status]]=2),1,0)</f>
        <v>1</v>
      </c>
    </row>
    <row r="288" spans="1:5" x14ac:dyDescent="0.25">
      <c r="A288" t="str">
        <f>'IF IFs'!A287</f>
        <v>Donnie Klein</v>
      </c>
      <c r="B288" s="40">
        <v>0</v>
      </c>
      <c r="C288" s="28">
        <v>1</v>
      </c>
      <c r="D288" s="28">
        <f>IF(AND(Table63[[#This Row],[Bonus]]&gt;10000,Table63[[#This Row],[Status]]&gt;=2),1,0)</f>
        <v>0</v>
      </c>
      <c r="E288" s="28">
        <f>IF(OR(Table63[[#This Row],[Bonus]]&gt;0,Table63[[#This Row],[Status]]=2),1,0)</f>
        <v>0</v>
      </c>
    </row>
    <row r="289" spans="1:5" x14ac:dyDescent="0.25">
      <c r="A289" t="str">
        <f>'IF IFs'!A288</f>
        <v>Naomi Collins</v>
      </c>
      <c r="B289" s="40">
        <v>8931.1200000000008</v>
      </c>
      <c r="C289" s="28">
        <v>3</v>
      </c>
      <c r="D289" s="28">
        <f>IF(AND(Table63[[#This Row],[Bonus]]&gt;10000,Table63[[#This Row],[Status]]&gt;=2),1,0)</f>
        <v>0</v>
      </c>
      <c r="E289" s="28">
        <f>IF(OR(Table63[[#This Row],[Bonus]]&gt;0,Table63[[#This Row],[Status]]=2),1,0)</f>
        <v>1</v>
      </c>
    </row>
    <row r="290" spans="1:5" x14ac:dyDescent="0.25">
      <c r="A290" t="str">
        <f>'IF IFs'!A289</f>
        <v>Stanley Larson</v>
      </c>
      <c r="B290" s="40">
        <v>12428.87</v>
      </c>
      <c r="C290" s="28">
        <v>1</v>
      </c>
      <c r="D290" s="28">
        <f>IF(AND(Table63[[#This Row],[Bonus]]&gt;10000,Table63[[#This Row],[Status]]&gt;=2),1,0)</f>
        <v>0</v>
      </c>
      <c r="E290" s="28">
        <f>IF(OR(Table63[[#This Row],[Bonus]]&gt;0,Table63[[#This Row],[Status]]=2),1,0)</f>
        <v>1</v>
      </c>
    </row>
    <row r="291" spans="1:5" x14ac:dyDescent="0.25">
      <c r="A291" t="str">
        <f>'IF IFs'!A290</f>
        <v>Tomas Tran</v>
      </c>
      <c r="B291" s="40">
        <v>5519.9000000000005</v>
      </c>
      <c r="C291" s="28">
        <v>1</v>
      </c>
      <c r="D291" s="28">
        <f>IF(AND(Table63[[#This Row],[Bonus]]&gt;10000,Table63[[#This Row],[Status]]&gt;=2),1,0)</f>
        <v>0</v>
      </c>
      <c r="E291" s="28">
        <f>IF(OR(Table63[[#This Row],[Bonus]]&gt;0,Table63[[#This Row],[Status]]=2),1,0)</f>
        <v>1</v>
      </c>
    </row>
    <row r="292" spans="1:5" x14ac:dyDescent="0.25">
      <c r="A292" t="str">
        <f>'IF IFs'!A291</f>
        <v>Dallas Garza</v>
      </c>
      <c r="B292" s="40">
        <v>12774.990000000002</v>
      </c>
      <c r="C292" s="28">
        <v>3</v>
      </c>
      <c r="D292" s="28">
        <f>IF(AND(Table63[[#This Row],[Bonus]]&gt;10000,Table63[[#This Row],[Status]]&gt;=2),1,0)</f>
        <v>1</v>
      </c>
      <c r="E292" s="28">
        <f>IF(OR(Table63[[#This Row],[Bonus]]&gt;0,Table63[[#This Row],[Status]]=2),1,0)</f>
        <v>1</v>
      </c>
    </row>
    <row r="293" spans="1:5" x14ac:dyDescent="0.25">
      <c r="A293" t="str">
        <f>'IF IFs'!A292</f>
        <v>Sophie Haynes</v>
      </c>
      <c r="B293" s="40">
        <v>0</v>
      </c>
      <c r="C293" s="28">
        <v>1</v>
      </c>
      <c r="D293" s="28">
        <f>IF(AND(Table63[[#This Row],[Bonus]]&gt;10000,Table63[[#This Row],[Status]]&gt;=2),1,0)</f>
        <v>0</v>
      </c>
      <c r="E293" s="28">
        <f>IF(OR(Table63[[#This Row],[Bonus]]&gt;0,Table63[[#This Row],[Status]]=2),1,0)</f>
        <v>0</v>
      </c>
    </row>
    <row r="294" spans="1:5" x14ac:dyDescent="0.25">
      <c r="A294" t="str">
        <f>'IF IFs'!A293</f>
        <v>Ida Norman</v>
      </c>
      <c r="B294" s="40">
        <v>8227.9150000000009</v>
      </c>
      <c r="C294" s="28">
        <v>2</v>
      </c>
      <c r="D294" s="28">
        <f>IF(AND(Table63[[#This Row],[Bonus]]&gt;10000,Table63[[#This Row],[Status]]&gt;=2),1,0)</f>
        <v>0</v>
      </c>
      <c r="E294" s="28">
        <f>IF(OR(Table63[[#This Row],[Bonus]]&gt;0,Table63[[#This Row],[Status]]=2),1,0)</f>
        <v>1</v>
      </c>
    </row>
    <row r="295" spans="1:5" x14ac:dyDescent="0.25">
      <c r="A295" t="str">
        <f>'IF IFs'!A294</f>
        <v>Robyn Padilla</v>
      </c>
      <c r="B295" s="40">
        <v>9929.7849999999999</v>
      </c>
      <c r="C295" s="28">
        <v>2</v>
      </c>
      <c r="D295" s="28">
        <f>IF(AND(Table63[[#This Row],[Bonus]]&gt;10000,Table63[[#This Row],[Status]]&gt;=2),1,0)</f>
        <v>0</v>
      </c>
      <c r="E295" s="28">
        <f>IF(OR(Table63[[#This Row],[Bonus]]&gt;0,Table63[[#This Row],[Status]]=2),1,0)</f>
        <v>1</v>
      </c>
    </row>
    <row r="296" spans="1:5" x14ac:dyDescent="0.25">
      <c r="A296" t="str">
        <f>'IF IFs'!A295</f>
        <v>Cheryl Bennett</v>
      </c>
      <c r="B296" s="40">
        <v>11550.650000000001</v>
      </c>
      <c r="C296" s="28">
        <v>3</v>
      </c>
      <c r="D296" s="28">
        <f>IF(AND(Table63[[#This Row],[Bonus]]&gt;10000,Table63[[#This Row],[Status]]&gt;=2),1,0)</f>
        <v>1</v>
      </c>
      <c r="E296" s="28">
        <f>IF(OR(Table63[[#This Row],[Bonus]]&gt;0,Table63[[#This Row],[Status]]=2),1,0)</f>
        <v>1</v>
      </c>
    </row>
    <row r="297" spans="1:5" x14ac:dyDescent="0.25">
      <c r="A297" t="str">
        <f>'IF IFs'!A296</f>
        <v>Lindsay Grant</v>
      </c>
      <c r="B297" s="40">
        <v>0</v>
      </c>
      <c r="C297" s="28">
        <v>2</v>
      </c>
      <c r="D297" s="28">
        <f>IF(AND(Table63[[#This Row],[Bonus]]&gt;10000,Table63[[#This Row],[Status]]&gt;=2),1,0)</f>
        <v>0</v>
      </c>
      <c r="E297" s="28">
        <f>IF(OR(Table63[[#This Row],[Bonus]]&gt;0,Table63[[#This Row],[Status]]=2),1,0)</f>
        <v>1</v>
      </c>
    </row>
    <row r="298" spans="1:5" x14ac:dyDescent="0.25">
      <c r="A298" t="str">
        <f>'IF IFs'!A297</f>
        <v>Kelly Austin</v>
      </c>
      <c r="B298" s="40">
        <v>0</v>
      </c>
      <c r="C298" s="28">
        <v>1</v>
      </c>
      <c r="D298" s="28">
        <f>IF(AND(Table63[[#This Row],[Bonus]]&gt;10000,Table63[[#This Row],[Status]]&gt;=2),1,0)</f>
        <v>0</v>
      </c>
      <c r="E298" s="28">
        <f>IF(OR(Table63[[#This Row],[Bonus]]&gt;0,Table63[[#This Row],[Status]]=2),1,0)</f>
        <v>0</v>
      </c>
    </row>
    <row r="299" spans="1:5" x14ac:dyDescent="0.25">
      <c r="A299" t="str">
        <f>'IF IFs'!A298</f>
        <v>Joe Rogers</v>
      </c>
      <c r="B299" s="40">
        <v>14578.01</v>
      </c>
      <c r="C299" s="28">
        <v>1</v>
      </c>
      <c r="D299" s="28">
        <f>IF(AND(Table63[[#This Row],[Bonus]]&gt;10000,Table63[[#This Row],[Status]]&gt;=2),1,0)</f>
        <v>0</v>
      </c>
      <c r="E299" s="28">
        <f>IF(OR(Table63[[#This Row],[Bonus]]&gt;0,Table63[[#This Row],[Status]]=2),1,0)</f>
        <v>1</v>
      </c>
    </row>
    <row r="300" spans="1:5" x14ac:dyDescent="0.25">
      <c r="A300" t="str">
        <f>'IF IFs'!A299</f>
        <v>Julius Cohen</v>
      </c>
      <c r="B300" s="40">
        <v>12917.45</v>
      </c>
      <c r="C300" s="28">
        <v>3</v>
      </c>
      <c r="D300" s="28">
        <f>IF(AND(Table63[[#This Row],[Bonus]]&gt;10000,Table63[[#This Row],[Status]]&gt;=2),1,0)</f>
        <v>1</v>
      </c>
      <c r="E300" s="28">
        <f>IF(OR(Table63[[#This Row],[Bonus]]&gt;0,Table63[[#This Row],[Status]]=2),1,0)</f>
        <v>1</v>
      </c>
    </row>
    <row r="301" spans="1:5" x14ac:dyDescent="0.25">
      <c r="A301" t="str">
        <f>'IF IFs'!A300</f>
        <v>Hugh Todd</v>
      </c>
      <c r="B301" s="40">
        <v>11904.845000000001</v>
      </c>
      <c r="C301" s="28">
        <v>2</v>
      </c>
      <c r="D301" s="28">
        <f>IF(AND(Table63[[#This Row],[Bonus]]&gt;10000,Table63[[#This Row],[Status]]&gt;=2),1,0)</f>
        <v>1</v>
      </c>
      <c r="E301" s="28">
        <f>IF(OR(Table63[[#This Row],[Bonus]]&gt;0,Table63[[#This Row],[Status]]=2),1,0)</f>
        <v>1</v>
      </c>
    </row>
    <row r="302" spans="1:5" x14ac:dyDescent="0.25">
      <c r="A302" t="str">
        <f>'IF IFs'!A301</f>
        <v>Clinton Hale</v>
      </c>
      <c r="B302" s="40">
        <v>8385.6750000000011</v>
      </c>
      <c r="C302" s="28">
        <v>1</v>
      </c>
      <c r="D302" s="28">
        <f>IF(AND(Table63[[#This Row],[Bonus]]&gt;10000,Table63[[#This Row],[Status]]&gt;=2),1,0)</f>
        <v>0</v>
      </c>
      <c r="E302" s="28">
        <f>IF(OR(Table63[[#This Row],[Bonus]]&gt;0,Table63[[#This Row],[Status]]=2),1,0)</f>
        <v>1</v>
      </c>
    </row>
    <row r="303" spans="1:5" x14ac:dyDescent="0.25">
      <c r="A303" t="str">
        <f>'IF IFs'!A302</f>
        <v>Pearl Moss</v>
      </c>
      <c r="B303" s="40">
        <v>0</v>
      </c>
      <c r="C303" s="28">
        <v>2</v>
      </c>
      <c r="D303" s="28">
        <f>IF(AND(Table63[[#This Row],[Bonus]]&gt;10000,Table63[[#This Row],[Status]]&gt;=2),1,0)</f>
        <v>0</v>
      </c>
      <c r="E303" s="28">
        <f>IF(OR(Table63[[#This Row],[Bonus]]&gt;0,Table63[[#This Row],[Status]]=2),1,0)</f>
        <v>1</v>
      </c>
    </row>
    <row r="304" spans="1:5" x14ac:dyDescent="0.25">
      <c r="A304" t="str">
        <f>'IF IFs'!A303</f>
        <v>Levi Walters</v>
      </c>
      <c r="B304" s="40">
        <v>13557.500000000002</v>
      </c>
      <c r="C304" s="28">
        <v>3</v>
      </c>
      <c r="D304" s="28">
        <f>IF(AND(Table63[[#This Row],[Bonus]]&gt;10000,Table63[[#This Row],[Status]]&gt;=2),1,0)</f>
        <v>1</v>
      </c>
      <c r="E304" s="28">
        <f>IF(OR(Table63[[#This Row],[Bonus]]&gt;0,Table63[[#This Row],[Status]]=2),1,0)</f>
        <v>1</v>
      </c>
    </row>
    <row r="305" spans="1:5" x14ac:dyDescent="0.25">
      <c r="A305" t="str">
        <f>'IF IFs'!A304</f>
        <v>Lucy Miller</v>
      </c>
      <c r="B305" s="40">
        <v>0</v>
      </c>
      <c r="C305" s="28">
        <v>1</v>
      </c>
      <c r="D305" s="28">
        <f>IF(AND(Table63[[#This Row],[Bonus]]&gt;10000,Table63[[#This Row],[Status]]&gt;=2),1,0)</f>
        <v>0</v>
      </c>
      <c r="E305" s="28">
        <f>IF(OR(Table63[[#This Row],[Bonus]]&gt;0,Table63[[#This Row],[Status]]=2),1,0)</f>
        <v>0</v>
      </c>
    </row>
  </sheetData>
  <mergeCells count="4">
    <mergeCell ref="A1:E1"/>
    <mergeCell ref="A2:E2"/>
    <mergeCell ref="D4:E4"/>
    <mergeCell ref="G5:G11"/>
  </mergeCells>
  <conditionalFormatting sqref="D6:E305">
    <cfRule type="iconSet" priority="1">
      <iconSet iconSet="3Symbols" showValue="0">
        <cfvo type="percent" val="0"/>
        <cfvo type="percent" val="33"/>
        <cfvo type="percent" val="67"/>
      </iconSet>
    </cfRule>
  </conditionalFormatting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Lookups</vt:lpstr>
      <vt:lpstr>IFERROR</vt:lpstr>
      <vt:lpstr>IF IFs</vt:lpstr>
      <vt:lpstr>AND OR</vt:lpstr>
      <vt:lpstr>Lookups (Solutions)</vt:lpstr>
      <vt:lpstr>IFERROR (Solutions)</vt:lpstr>
      <vt:lpstr>IF IFs (Solutions)</vt:lpstr>
      <vt:lpstr>AND OR (Solutions)</vt:lpstr>
      <vt:lpstr>'IF IFs (Solutions)'!Bonus</vt:lpstr>
      <vt:lpstr>Bonus</vt:lpstr>
      <vt:lpstr>'IF IFs (Solutions)'!Eight</vt:lpstr>
      <vt:lpstr>Eight</vt:lpstr>
      <vt:lpstr>'Lookups (Solutions)'!Shipping</vt:lpstr>
      <vt:lpstr>Shipping</vt:lpstr>
      <vt:lpstr>'IF IFs (Solutions)'!Twelve</vt:lpstr>
      <vt:lpstr>Twelve</vt:lpstr>
      <vt:lpstr>'IF IFs (Solutions)'!Twenty</vt:lpstr>
      <vt:lpstr>Twenty</vt:lpstr>
    </vt:vector>
  </TitlesOfParts>
  <Company>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Kramer</dc:creator>
  <cp:lastModifiedBy>Bryon Smedley</cp:lastModifiedBy>
  <cp:lastPrinted>2014-04-17T16:48:43Z</cp:lastPrinted>
  <dcterms:created xsi:type="dcterms:W3CDTF">1995-11-14T21:59:15Z</dcterms:created>
  <dcterms:modified xsi:type="dcterms:W3CDTF">2024-03-25T17:03:12Z</dcterms:modified>
</cp:coreProperties>
</file>